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hidePivotFieldList="1" defaultThemeVersion="124226"/>
  <mc:AlternateContent xmlns:mc="http://schemas.openxmlformats.org/markup-compatibility/2006">
    <mc:Choice Requires="x15">
      <x15ac:absPath xmlns:x15ac="http://schemas.microsoft.com/office/spreadsheetml/2010/11/ac" url="S:\Data &amp; Statistics Unit (razan alzuhair)\تقرير مؤسسات السوق المالية\2025\Q3\Final\"/>
    </mc:Choice>
  </mc:AlternateContent>
  <xr:revisionPtr revIDLastSave="0" documentId="13_ncr:1_{CC69841F-96BB-41AA-8444-5F1D06C47D76}" xr6:coauthVersionLast="47" xr6:coauthVersionMax="47" xr10:uidLastSave="{00000000-0000-0000-0000-000000000000}"/>
  <bookViews>
    <workbookView xWindow="-120" yWindow="-120" windowWidth="29040" windowHeight="15720" firstSheet="12" activeTab="16" xr2:uid="{5846BD0F-6955-4DE5-8F92-C7C30B6FB8CA}"/>
  </bookViews>
  <sheets>
    <sheet name="الجهات التي تشرف عليها الهيئة" sheetId="166" r:id="rId1"/>
    <sheet name=" القوى العاملة مؤسسات السوق" sheetId="227" r:id="rId2"/>
    <sheet name="القوى العاملة وكالات التصنيف  " sheetId="228" r:id="rId3"/>
    <sheet name="القوى العاملة البنية الأساسية" sheetId="229" r:id="rId4"/>
    <sheet name=" القوى العاملة التقنية المالية" sheetId="230" r:id="rId5"/>
    <sheet name=" الكفاية المالية مؤسسات السوق" sheetId="231" r:id="rId6"/>
    <sheet name=" قيم التداولات المحلية" sheetId="232" r:id="rId7"/>
    <sheet name=" قيم التداولات المحلية والأجنبي" sheetId="240" r:id="rId8"/>
    <sheet name="حجم الأصول المدارة" sheetId="233" r:id="rId9"/>
    <sheet name="معدل الشكاوي ضد المؤسسات" sheetId="234" r:id="rId10"/>
    <sheet name="نسبة الشكاوى المعالجة" sheetId="235" r:id="rId11"/>
    <sheet name="نسبة الشكاوى المصعدة" sheetId="241" r:id="rId12"/>
    <sheet name="متوسط مدة اغلاق الشكاوى" sheetId="244" r:id="rId13"/>
    <sheet name="معدل توفر خدمة الوساطة " sheetId="236" r:id="rId14"/>
    <sheet name=" عدد صناديق مؤسسات نشاط الادارة" sheetId="237" r:id="rId15"/>
    <sheet name="حجم الأصول تحت نشاط الحفظ" sheetId="238" r:id="rId16"/>
    <sheet name="طلب تصريح تجربةالتقنية المالية " sheetId="239" r:id="rId17"/>
  </sheets>
  <externalReferences>
    <externalReference r:id="rId18"/>
    <externalReference r:id="rId19"/>
  </externalReferences>
  <definedNames>
    <definedName name="_xlnm._FilterDatabase" localSheetId="1" hidden="1">' القوى العاملة مؤسسات السوق'!$D$196:$S$217</definedName>
    <definedName name="_xlnm._FilterDatabase" localSheetId="5" hidden="1">' الكفاية المالية مؤسسات السوق'!$AA$9:$AB$10</definedName>
    <definedName name="_xlnm._FilterDatabase" localSheetId="14" hidden="1">' عدد صناديق مؤسسات نشاط الادارة'!$BL$42:$BM$42</definedName>
    <definedName name="_xlnm._FilterDatabase" localSheetId="6" hidden="1">' قيم التداولات المحلية'!$C$11:$M$35</definedName>
    <definedName name="_xlnm._FilterDatabase" localSheetId="7" hidden="1">' قيم التداولات المحلية والأجنبي'!$C$11:$D$37</definedName>
    <definedName name="_xlnm._FilterDatabase" localSheetId="3" hidden="1">'القوى العاملة البنية الأساسية'!#REF!</definedName>
    <definedName name="_xlnm._FilterDatabase" localSheetId="2" hidden="1">'القوى العاملة وكالات التصنيف  '!$D$12:$T$15</definedName>
    <definedName name="_xlnm._FilterDatabase" localSheetId="9" hidden="1">'معدل الشكاوي ضد المؤسسات'!$B$11:$W$65</definedName>
    <definedName name="_xlnm._FilterDatabase" localSheetId="11" hidden="1">'نسبة الشكاوى المصعدة'!$C$11:$E$36</definedName>
    <definedName name="_xlnm._FilterDatabase" localSheetId="10" hidden="1">'نسبة الشكاوى المعالجة'!$C$11:$X$78</definedName>
    <definedName name="_xlnm.Print_Area" localSheetId="4">' القوى العاملة التقنية المالية'!$D$11:$U$13</definedName>
    <definedName name="_xlnm.Print_Area" localSheetId="1">' القوى العاملة مؤسسات السوق'!$D$10:$O$213</definedName>
    <definedName name="_xlnm.Print_Area" localSheetId="3">'القوى العاملة البنية الأساسية'!#REF!</definedName>
    <definedName name="_xlnm.Print_Area" localSheetId="2">'القوى العاملة وكالات التصنيف  '!$D$11:$T$15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126" i="233" l="1"/>
  <c r="AE126" i="233"/>
  <c r="AF126" i="233"/>
  <c r="AG126" i="233"/>
  <c r="AH126" i="233"/>
  <c r="AI126" i="233"/>
  <c r="AJ126" i="233"/>
  <c r="AK126" i="233"/>
  <c r="CP128" i="237" l="1"/>
  <c r="BQ175" i="227"/>
  <c r="BP175" i="227"/>
  <c r="BQ198" i="227"/>
  <c r="BQ223" i="227"/>
  <c r="BQ210" i="227"/>
  <c r="BQ211" i="227"/>
  <c r="BQ222" i="227"/>
  <c r="BP222" i="227"/>
  <c r="BP198" i="227"/>
  <c r="BP223" i="227"/>
  <c r="BP210" i="227"/>
  <c r="BP211" i="227"/>
  <c r="BJ224" i="227"/>
  <c r="BP26" i="227"/>
  <c r="BP27" i="227"/>
  <c r="BP28" i="227"/>
  <c r="BP29" i="227"/>
  <c r="BP30" i="227"/>
  <c r="BP31" i="227"/>
  <c r="BP32" i="227"/>
  <c r="BP33" i="227"/>
  <c r="BP34" i="227"/>
  <c r="BP35" i="227"/>
  <c r="BP36" i="227"/>
  <c r="BP37" i="227"/>
  <c r="BP38" i="227"/>
  <c r="BP39" i="227"/>
  <c r="BP40" i="227"/>
  <c r="BP41" i="227"/>
  <c r="BP42" i="227"/>
  <c r="BP43" i="227"/>
  <c r="BP44" i="227"/>
  <c r="BP45" i="227"/>
  <c r="BP46" i="227"/>
  <c r="BP47" i="227"/>
  <c r="BP48" i="227"/>
  <c r="BP49" i="227"/>
  <c r="BP50" i="227"/>
  <c r="BP51" i="227"/>
  <c r="BP52" i="227"/>
  <c r="BP53" i="227"/>
  <c r="BP54" i="227"/>
  <c r="BP55" i="227"/>
  <c r="BP56" i="227"/>
  <c r="BP57" i="227"/>
  <c r="BP58" i="227"/>
  <c r="BP59" i="227"/>
  <c r="BP60" i="227"/>
  <c r="BP61" i="227"/>
  <c r="BP62" i="227"/>
  <c r="BP63" i="227"/>
  <c r="BP64" i="227"/>
  <c r="BP65" i="227"/>
  <c r="BP66" i="227"/>
  <c r="BP67" i="227"/>
  <c r="BP68" i="227"/>
  <c r="BP69" i="227"/>
  <c r="BP70" i="227"/>
  <c r="BP71" i="227"/>
  <c r="BP72" i="227"/>
  <c r="BP73" i="227"/>
  <c r="BP74" i="227"/>
  <c r="BP75" i="227"/>
  <c r="BP76" i="227"/>
  <c r="BP77" i="227"/>
  <c r="BP78" i="227"/>
  <c r="BP79" i="227"/>
  <c r="BP80" i="227"/>
  <c r="BP81" i="227"/>
  <c r="BP82" i="227"/>
  <c r="BP83" i="227"/>
  <c r="BP84" i="227"/>
  <c r="BP85" i="227"/>
  <c r="BP86" i="227"/>
  <c r="BP87" i="227"/>
  <c r="BP88" i="227"/>
  <c r="BP89" i="227"/>
  <c r="BP90" i="227"/>
  <c r="BP91" i="227"/>
  <c r="BP92" i="227"/>
  <c r="BP93" i="227"/>
  <c r="BP94" i="227"/>
  <c r="BP95" i="227"/>
  <c r="BP96" i="227"/>
  <c r="BP97" i="227"/>
  <c r="BP98" i="227"/>
  <c r="BP99" i="227"/>
  <c r="BP100" i="227"/>
  <c r="BP101" i="227"/>
  <c r="BP102" i="227"/>
  <c r="BP103" i="227"/>
  <c r="BP104" i="227"/>
  <c r="BP105" i="227"/>
  <c r="BP106" i="227"/>
  <c r="BP107" i="227"/>
  <c r="BP108" i="227"/>
  <c r="BP109" i="227"/>
  <c r="BP110" i="227"/>
  <c r="BP111" i="227"/>
  <c r="BP112" i="227"/>
  <c r="BP113" i="227"/>
  <c r="BP114" i="227"/>
  <c r="BP115" i="227"/>
  <c r="BP116" i="227"/>
  <c r="BP117" i="227"/>
  <c r="BP118" i="227"/>
  <c r="BP119" i="227"/>
  <c r="BP120" i="227"/>
  <c r="BP121" i="227"/>
  <c r="BP122" i="227"/>
  <c r="BP123" i="227"/>
  <c r="BP124" i="227"/>
  <c r="BP125" i="227"/>
  <c r="BP126" i="227"/>
  <c r="BP127" i="227"/>
  <c r="BP128" i="227"/>
  <c r="BP129" i="227"/>
  <c r="BP130" i="227"/>
  <c r="BP131" i="227"/>
  <c r="BP132" i="227"/>
  <c r="BP133" i="227"/>
  <c r="BP134" i="227"/>
  <c r="BP135" i="227"/>
  <c r="BP136" i="227"/>
  <c r="BP137" i="227"/>
  <c r="BP138" i="227"/>
  <c r="BP139" i="227"/>
  <c r="BP140" i="227"/>
  <c r="BP141" i="227"/>
  <c r="BP142" i="227"/>
  <c r="BP143" i="227"/>
  <c r="BP144" i="227"/>
  <c r="BP145" i="227"/>
  <c r="BP146" i="227"/>
  <c r="BP147" i="227"/>
  <c r="BP148" i="227"/>
  <c r="BP149" i="227"/>
  <c r="BP150" i="227"/>
  <c r="BP151" i="227"/>
  <c r="BP152" i="227"/>
  <c r="BP153" i="227"/>
  <c r="BP154" i="227"/>
  <c r="BP155" i="227"/>
  <c r="BP156" i="227"/>
  <c r="BP157" i="227"/>
  <c r="BP158" i="227"/>
  <c r="BP159" i="227"/>
  <c r="BP160" i="227"/>
  <c r="BP161" i="227"/>
  <c r="BP162" i="227"/>
  <c r="BP163" i="227"/>
  <c r="BP164" i="227"/>
  <c r="BP165" i="227"/>
  <c r="BP166" i="227"/>
  <c r="BP167" i="227"/>
  <c r="BP168" i="227"/>
  <c r="BP169" i="227"/>
  <c r="BP170" i="227"/>
  <c r="BP171" i="227"/>
  <c r="BP172" i="227"/>
  <c r="BP173" i="227"/>
  <c r="BP174" i="227"/>
  <c r="BP176" i="227"/>
  <c r="BP177" i="227"/>
  <c r="BP178" i="227"/>
  <c r="BP179" i="227"/>
  <c r="BP180" i="227"/>
  <c r="BP181" i="227"/>
  <c r="BP182" i="227"/>
  <c r="BP183" i="227"/>
  <c r="BP184" i="227"/>
  <c r="BP185" i="227"/>
  <c r="BP186" i="227"/>
  <c r="BP187" i="227"/>
  <c r="BP188" i="227"/>
  <c r="BP189" i="227"/>
  <c r="BP190" i="227"/>
  <c r="BP191" i="227"/>
  <c r="BP192" i="227"/>
  <c r="BP193" i="227"/>
  <c r="BP194" i="227"/>
  <c r="BP195" i="227"/>
  <c r="BP196" i="227"/>
  <c r="BP197" i="227"/>
  <c r="BP199" i="227"/>
  <c r="BP200" i="227"/>
  <c r="BP201" i="227"/>
  <c r="BP202" i="227"/>
  <c r="BP203" i="227"/>
  <c r="BP204" i="227"/>
  <c r="BP205" i="227"/>
  <c r="BP206" i="227"/>
  <c r="BP207" i="227"/>
  <c r="BP208" i="227"/>
  <c r="BP209" i="227"/>
  <c r="BP212" i="227"/>
  <c r="BP213" i="227"/>
  <c r="BP214" i="227"/>
  <c r="BP215" i="227"/>
  <c r="BP216" i="227"/>
  <c r="BP217" i="227"/>
  <c r="BP218" i="227"/>
  <c r="BP219" i="227"/>
  <c r="BP220" i="227"/>
  <c r="BP221" i="227"/>
  <c r="BQ168" i="227"/>
  <c r="BQ204" i="227"/>
  <c r="BQ200" i="227"/>
  <c r="BQ121" i="227"/>
  <c r="BQ103" i="227"/>
  <c r="BQ182" i="227"/>
  <c r="BQ208" i="227"/>
  <c r="BQ209" i="227"/>
  <c r="BQ205" i="227"/>
  <c r="BQ201" i="227"/>
  <c r="BQ183" i="227"/>
  <c r="BQ189" i="227"/>
  <c r="BQ104" i="227"/>
  <c r="BQ146" i="227"/>
  <c r="BQ39" i="227"/>
  <c r="BQ34" i="227"/>
  <c r="BQ84" i="227"/>
  <c r="BQ139" i="227"/>
  <c r="BQ130" i="227"/>
  <c r="BQ140" i="227"/>
  <c r="BQ173" i="227"/>
  <c r="BQ27" i="227"/>
  <c r="BQ33" i="227"/>
  <c r="BQ28" i="227"/>
  <c r="BQ64" i="227"/>
  <c r="BQ26" i="227"/>
  <c r="BQ32" i="227"/>
  <c r="BQ99" i="227"/>
  <c r="BQ184" i="227"/>
  <c r="BQ156" i="227"/>
  <c r="BQ185" i="227"/>
  <c r="BQ50" i="227"/>
  <c r="BQ61" i="227"/>
  <c r="BQ75" i="227"/>
  <c r="BQ36" i="227"/>
  <c r="BQ186" i="227"/>
  <c r="BQ81" i="227"/>
  <c r="BQ35" i="227"/>
  <c r="BQ65" i="227"/>
  <c r="BQ105" i="227"/>
  <c r="BQ38" i="227"/>
  <c r="BQ60" i="227"/>
  <c r="BQ106" i="227"/>
  <c r="BQ40" i="227"/>
  <c r="BQ76" i="227"/>
  <c r="BQ30" i="227"/>
  <c r="BQ41" i="227"/>
  <c r="BQ190" i="227"/>
  <c r="BQ191" i="227"/>
  <c r="BQ107" i="227"/>
  <c r="BQ174" i="227"/>
  <c r="BQ153" i="227"/>
  <c r="BQ45" i="227"/>
  <c r="BQ78" i="227"/>
  <c r="BQ51" i="227"/>
  <c r="BQ44" i="227"/>
  <c r="BQ53" i="227"/>
  <c r="BQ66" i="227"/>
  <c r="BQ157" i="227"/>
  <c r="BQ169" i="227"/>
  <c r="BQ154" i="227"/>
  <c r="BQ31" i="227"/>
  <c r="BQ29" i="227"/>
  <c r="BQ47" i="227"/>
  <c r="BQ116" i="227"/>
  <c r="BQ91" i="227"/>
  <c r="BQ95" i="227"/>
  <c r="BQ37" i="227"/>
  <c r="BQ42" i="227"/>
  <c r="BQ125" i="227"/>
  <c r="BQ202" i="227"/>
  <c r="BQ93" i="227"/>
  <c r="BQ170" i="227"/>
  <c r="BQ192" i="227"/>
  <c r="BQ158" i="227"/>
  <c r="BQ131" i="227"/>
  <c r="BQ52" i="227"/>
  <c r="BQ108" i="227"/>
  <c r="BQ68" i="227"/>
  <c r="BQ122" i="227"/>
  <c r="BQ117" i="227"/>
  <c r="BQ49" i="227"/>
  <c r="BQ56" i="227"/>
  <c r="BQ112" i="227"/>
  <c r="BQ69" i="227"/>
  <c r="BQ176" i="227"/>
  <c r="BQ177" i="227"/>
  <c r="BQ70" i="227"/>
  <c r="BQ71" i="227"/>
  <c r="BQ63" i="227"/>
  <c r="BQ46" i="227"/>
  <c r="BQ132" i="227"/>
  <c r="BQ88" i="227"/>
  <c r="BQ133" i="227"/>
  <c r="BQ79" i="227"/>
  <c r="BQ57" i="227"/>
  <c r="BQ94" i="227"/>
  <c r="BQ96" i="227"/>
  <c r="BQ86" i="227"/>
  <c r="BQ159" i="227"/>
  <c r="BQ92" i="227"/>
  <c r="BQ178" i="227"/>
  <c r="BQ160" i="227"/>
  <c r="BQ109" i="227"/>
  <c r="BQ118" i="227"/>
  <c r="BQ67" i="227"/>
  <c r="BQ87" i="227"/>
  <c r="BQ100" i="227"/>
  <c r="BQ77" i="227"/>
  <c r="BQ110" i="227"/>
  <c r="BQ113" i="227"/>
  <c r="BQ72" i="227"/>
  <c r="BQ73" i="227"/>
  <c r="BQ58" i="227"/>
  <c r="BQ62" i="227"/>
  <c r="BQ43" i="227"/>
  <c r="BQ141" i="227"/>
  <c r="BQ80" i="227"/>
  <c r="BQ161" i="227"/>
  <c r="BQ90" i="227"/>
  <c r="BQ162" i="227"/>
  <c r="BQ163" i="227"/>
  <c r="BQ101" i="227"/>
  <c r="BQ59" i="227"/>
  <c r="BQ134" i="227"/>
  <c r="BQ54" i="227"/>
  <c r="BQ123" i="227"/>
  <c r="BQ147" i="227"/>
  <c r="BQ97" i="227"/>
  <c r="BQ89" i="227"/>
  <c r="BQ82" i="227"/>
  <c r="BQ142" i="227"/>
  <c r="BQ74" i="227"/>
  <c r="BQ114" i="227"/>
  <c r="BQ193" i="227"/>
  <c r="BQ126" i="227"/>
  <c r="BQ119" i="227"/>
  <c r="BQ179" i="227"/>
  <c r="BQ98" i="227"/>
  <c r="BQ48" i="227"/>
  <c r="BQ164" i="227"/>
  <c r="BQ155" i="227"/>
  <c r="BQ165" i="227"/>
  <c r="BQ171" i="227"/>
  <c r="BQ148" i="227"/>
  <c r="BQ85" i="227"/>
  <c r="BQ203" i="227"/>
  <c r="BQ194" i="227"/>
  <c r="BQ135" i="227"/>
  <c r="BQ127" i="227"/>
  <c r="BQ187" i="227"/>
  <c r="BQ166" i="227"/>
  <c r="BQ143" i="227"/>
  <c r="BQ111" i="227"/>
  <c r="BQ55" i="227"/>
  <c r="BQ115" i="227"/>
  <c r="BQ149" i="227"/>
  <c r="BQ102" i="227"/>
  <c r="BQ167" i="227"/>
  <c r="BQ150" i="227"/>
  <c r="BQ120" i="227"/>
  <c r="BQ195" i="227"/>
  <c r="BQ196" i="227"/>
  <c r="BQ124" i="227"/>
  <c r="BQ151" i="227"/>
  <c r="BQ136" i="227"/>
  <c r="BQ152" i="227"/>
  <c r="BQ137" i="227"/>
  <c r="BQ172" i="227"/>
  <c r="BQ180" i="227"/>
  <c r="BQ83" i="227"/>
  <c r="BQ128" i="227"/>
  <c r="BQ144" i="227"/>
  <c r="BQ181" i="227"/>
  <c r="BQ129" i="227"/>
  <c r="BQ188" i="227"/>
  <c r="BQ138" i="227"/>
  <c r="BQ212" i="227"/>
  <c r="BQ206" i="227"/>
  <c r="BQ145" i="227"/>
  <c r="BQ197" i="227"/>
  <c r="BQ207" i="227"/>
  <c r="BQ213" i="227"/>
  <c r="BQ214" i="227"/>
  <c r="BQ215" i="227"/>
  <c r="BQ216" i="227"/>
  <c r="BQ217" i="227"/>
  <c r="BQ218" i="227"/>
  <c r="BQ219" i="227"/>
  <c r="BQ220" i="227"/>
  <c r="BQ221" i="227"/>
  <c r="BQ199" i="227"/>
  <c r="BP224" i="227" l="1"/>
  <c r="BH55" i="230" l="1"/>
  <c r="X31" i="238"/>
  <c r="X45" i="238"/>
  <c r="W55" i="238"/>
  <c r="U55" i="238"/>
  <c r="V55" i="238"/>
  <c r="F55" i="238"/>
  <c r="S55" i="238"/>
  <c r="T55" i="238"/>
  <c r="N55" i="238"/>
  <c r="G55" i="238"/>
  <c r="H55" i="238"/>
  <c r="I55" i="238"/>
  <c r="J55" i="238"/>
  <c r="K55" i="238"/>
  <c r="L55" i="238"/>
  <c r="M55" i="238"/>
  <c r="O55" i="238"/>
  <c r="Q55" i="238"/>
  <c r="R55" i="238"/>
  <c r="P55" i="238"/>
  <c r="X12" i="238"/>
  <c r="X13" i="238"/>
  <c r="X14" i="238"/>
  <c r="X16" i="238"/>
  <c r="X15" i="238"/>
  <c r="X17" i="238"/>
  <c r="X18" i="238"/>
  <c r="X19" i="238"/>
  <c r="X20" i="238"/>
  <c r="X21" i="238"/>
  <c r="X22" i="238"/>
  <c r="X23" i="238"/>
  <c r="X25" i="238"/>
  <c r="X26" i="238"/>
  <c r="X24" i="238"/>
  <c r="X28" i="238"/>
  <c r="X27" i="238"/>
  <c r="X29" i="238"/>
  <c r="X30" i="238"/>
  <c r="X32" i="238"/>
  <c r="X33" i="238"/>
  <c r="X35" i="238"/>
  <c r="X34" i="238"/>
  <c r="X36" i="238"/>
  <c r="X37" i="238"/>
  <c r="X48" i="238"/>
  <c r="X38" i="238"/>
  <c r="X39" i="238"/>
  <c r="X40" i="238"/>
  <c r="X41" i="238"/>
  <c r="X42" i="238"/>
  <c r="X43" i="238"/>
  <c r="X44" i="238"/>
  <c r="X46" i="238"/>
  <c r="X49" i="238"/>
  <c r="X50" i="238"/>
  <c r="X51" i="238"/>
  <c r="X52" i="238"/>
  <c r="X53" i="238"/>
  <c r="X54" i="238"/>
  <c r="CR47" i="232"/>
  <c r="CQ47" i="232"/>
  <c r="CP47" i="232"/>
  <c r="CO47" i="232"/>
  <c r="CN47" i="232"/>
  <c r="CM47" i="232"/>
  <c r="CL47" i="232"/>
  <c r="CK47" i="232"/>
  <c r="CI47" i="232"/>
  <c r="CH47" i="232"/>
  <c r="CF47" i="232"/>
  <c r="CE47" i="232"/>
  <c r="CC47" i="232"/>
  <c r="CB47" i="232"/>
  <c r="CA47" i="232"/>
  <c r="BZ47" i="232"/>
  <c r="BY47" i="232"/>
  <c r="BX47" i="232"/>
  <c r="BW47" i="232"/>
  <c r="BV47" i="232"/>
  <c r="BT47" i="232"/>
  <c r="BS47" i="232"/>
  <c r="BQ47" i="232"/>
  <c r="BP47" i="232"/>
  <c r="BN47" i="232"/>
  <c r="BM47" i="232"/>
  <c r="BK47" i="232"/>
  <c r="BJ47" i="232"/>
  <c r="BH47" i="232"/>
  <c r="BG47" i="232"/>
  <c r="BE47" i="232"/>
  <c r="BD47" i="232"/>
  <c r="BB47" i="232"/>
  <c r="BA47" i="232"/>
  <c r="AY47" i="232"/>
  <c r="AX47" i="232"/>
  <c r="AV47" i="232"/>
  <c r="AU47" i="232"/>
  <c r="AS47" i="232"/>
  <c r="AR47" i="232"/>
  <c r="AP47" i="232"/>
  <c r="AO47" i="232"/>
  <c r="AM47" i="232"/>
  <c r="AL47" i="232"/>
  <c r="AJ47" i="232"/>
  <c r="AI47" i="232"/>
  <c r="AG47" i="232"/>
  <c r="AF47" i="232"/>
  <c r="AE47" i="232"/>
  <c r="AD47" i="232"/>
  <c r="AC47" i="232"/>
  <c r="AB47" i="232"/>
  <c r="AA47" i="232"/>
  <c r="Z47" i="232"/>
  <c r="Y47" i="232"/>
  <c r="X47" i="232"/>
  <c r="W47" i="232"/>
  <c r="V47" i="232"/>
  <c r="U47" i="232"/>
  <c r="T47" i="232"/>
  <c r="S47" i="232"/>
  <c r="R47" i="232"/>
  <c r="Q47" i="232"/>
  <c r="P47" i="232"/>
  <c r="O47" i="232"/>
  <c r="N47" i="232"/>
  <c r="M47" i="232"/>
  <c r="L47" i="232"/>
  <c r="K47" i="232"/>
  <c r="J47" i="232"/>
  <c r="I47" i="232"/>
  <c r="H47" i="232"/>
  <c r="G47" i="232"/>
  <c r="F47" i="232"/>
  <c r="E47" i="232"/>
  <c r="BC46" i="232"/>
  <c r="AZ46" i="232"/>
  <c r="AW46" i="232"/>
  <c r="AT46" i="232"/>
  <c r="AQ46" i="232"/>
  <c r="AN46" i="232"/>
  <c r="AK46" i="232"/>
  <c r="AH46" i="232"/>
  <c r="BC45" i="232"/>
  <c r="AZ45" i="232"/>
  <c r="AW45" i="232"/>
  <c r="AT45" i="232"/>
  <c r="AQ45" i="232"/>
  <c r="AN45" i="232"/>
  <c r="AK45" i="232"/>
  <c r="AH45" i="232"/>
  <c r="BO44" i="232"/>
  <c r="BL44" i="232"/>
  <c r="BI44" i="232"/>
  <c r="BF44" i="232"/>
  <c r="BC44" i="232"/>
  <c r="AZ44" i="232"/>
  <c r="AW44" i="232"/>
  <c r="AT44" i="232"/>
  <c r="AQ44" i="232"/>
  <c r="AN44" i="232"/>
  <c r="AK44" i="232"/>
  <c r="AH44" i="232"/>
  <c r="BO43" i="232"/>
  <c r="BL43" i="232"/>
  <c r="BI43" i="232"/>
  <c r="BF43" i="232"/>
  <c r="BC43" i="232"/>
  <c r="AZ43" i="232"/>
  <c r="AW43" i="232"/>
  <c r="AT43" i="232"/>
  <c r="AQ43" i="232"/>
  <c r="AN43" i="232"/>
  <c r="AK43" i="232"/>
  <c r="AH43" i="232"/>
  <c r="BO42" i="232"/>
  <c r="BL42" i="232"/>
  <c r="BI42" i="232"/>
  <c r="BF42" i="232"/>
  <c r="BC42" i="232"/>
  <c r="AZ42" i="232"/>
  <c r="AW42" i="232"/>
  <c r="AT42" i="232"/>
  <c r="AQ42" i="232"/>
  <c r="AN42" i="232"/>
  <c r="AK42" i="232"/>
  <c r="AH42" i="232"/>
  <c r="BO40" i="232"/>
  <c r="BL40" i="232"/>
  <c r="BI40" i="232"/>
  <c r="BF40" i="232"/>
  <c r="BC40" i="232"/>
  <c r="AZ40" i="232"/>
  <c r="AW40" i="232"/>
  <c r="AT40" i="232"/>
  <c r="AQ40" i="232"/>
  <c r="AN40" i="232"/>
  <c r="AK40" i="232"/>
  <c r="AH40" i="232"/>
  <c r="BO34" i="232"/>
  <c r="BL34" i="232"/>
  <c r="BI34" i="232"/>
  <c r="BF34" i="232"/>
  <c r="BC34" i="232"/>
  <c r="AZ34" i="232"/>
  <c r="AW34" i="232"/>
  <c r="AT34" i="232"/>
  <c r="AQ34" i="232"/>
  <c r="AN34" i="232"/>
  <c r="AK34" i="232"/>
  <c r="AH34" i="232"/>
  <c r="BO24" i="232"/>
  <c r="BL24" i="232"/>
  <c r="BI24" i="232"/>
  <c r="BF24" i="232"/>
  <c r="BC24" i="232"/>
  <c r="AZ24" i="232"/>
  <c r="AW24" i="232"/>
  <c r="AT24" i="232"/>
  <c r="AQ24" i="232"/>
  <c r="AN24" i="232"/>
  <c r="AK24" i="232"/>
  <c r="AH24" i="232"/>
  <c r="B15" i="232"/>
  <c r="BO14" i="232"/>
  <c r="BL14" i="232"/>
  <c r="BI14" i="232"/>
  <c r="BF14" i="232"/>
  <c r="BC14" i="232"/>
  <c r="AZ14" i="232"/>
  <c r="AW14" i="232"/>
  <c r="AT14" i="232"/>
  <c r="AQ14" i="232"/>
  <c r="AN14" i="232"/>
  <c r="AK14" i="232"/>
  <c r="AH14" i="232"/>
  <c r="AW55" i="230"/>
  <c r="AV55" i="230"/>
  <c r="AT55" i="230"/>
  <c r="AS55" i="230"/>
  <c r="AQ55" i="230"/>
  <c r="AP55" i="230"/>
  <c r="AN55" i="230"/>
  <c r="AM55" i="230"/>
  <c r="AK55" i="230"/>
  <c r="AJ55" i="230"/>
  <c r="AH55" i="230"/>
  <c r="AG55" i="230"/>
  <c r="AE55" i="230"/>
  <c r="AD55" i="230"/>
  <c r="AB55" i="230"/>
  <c r="AA55" i="230"/>
  <c r="Y55" i="230"/>
  <c r="X55" i="230"/>
  <c r="V55" i="230"/>
  <c r="U55" i="230"/>
  <c r="S55" i="230"/>
  <c r="R55" i="230"/>
  <c r="P55" i="230"/>
  <c r="O55" i="230"/>
  <c r="M55" i="230"/>
  <c r="L55" i="230"/>
  <c r="J55" i="230"/>
  <c r="I55" i="230"/>
  <c r="G55" i="230"/>
  <c r="F55" i="230"/>
  <c r="BI55" i="230"/>
  <c r="BF55" i="230"/>
  <c r="BE55" i="230"/>
  <c r="BC55" i="230"/>
  <c r="BB55" i="230"/>
  <c r="C86" i="232"/>
  <c r="C84" i="232"/>
  <c r="CU47" i="232"/>
  <c r="CT47" i="232"/>
  <c r="CS47" i="232"/>
  <c r="CQ128" i="237"/>
  <c r="X55" i="238" l="1"/>
  <c r="CR128" i="237" l="1"/>
  <c r="W47" i="240" l="1"/>
  <c r="X47" i="240" l="1"/>
  <c r="Y47" i="240"/>
  <c r="CV47" i="232" l="1"/>
  <c r="BI18" i="228" l="1"/>
  <c r="BH18" i="228"/>
  <c r="B12" i="240" l="1"/>
  <c r="B13" i="240" s="1"/>
  <c r="B14" i="240" s="1"/>
  <c r="B15" i="240" s="1"/>
  <c r="B16" i="240" s="1"/>
  <c r="B17" i="240" s="1"/>
  <c r="B18" i="240" s="1"/>
  <c r="B19" i="240" s="1"/>
  <c r="B20" i="240" s="1"/>
  <c r="B21" i="240" s="1"/>
  <c r="B22" i="240" s="1"/>
  <c r="B23" i="240" s="1"/>
  <c r="B24" i="240" s="1"/>
  <c r="B25" i="240" s="1"/>
  <c r="B26" i="240" s="1"/>
  <c r="B27" i="240" s="1"/>
  <c r="B28" i="240" s="1"/>
  <c r="B29" i="240" s="1"/>
  <c r="B30" i="240" s="1"/>
  <c r="B31" i="240" s="1"/>
  <c r="B32" i="240" s="1"/>
  <c r="B33" i="240" s="1"/>
  <c r="B34" i="240" s="1"/>
  <c r="B35" i="240" s="1"/>
  <c r="B36" i="240" s="1"/>
  <c r="B37" i="240" s="1"/>
  <c r="B38" i="240" s="1"/>
  <c r="B39" i="240" s="1"/>
  <c r="B40" i="240" s="1"/>
  <c r="B41" i="240" s="1"/>
  <c r="B42" i="240" s="1"/>
  <c r="B43" i="240" s="1"/>
  <c r="B44" i="240" s="1"/>
  <c r="B45" i="240" s="1"/>
  <c r="B46" i="240" s="1"/>
  <c r="BL224" i="227"/>
  <c r="BN224" i="227"/>
  <c r="V46" i="240" l="1"/>
  <c r="S46" i="240"/>
  <c r="P46" i="240"/>
  <c r="M46" i="240"/>
  <c r="J46" i="240"/>
  <c r="G46" i="240"/>
  <c r="V45" i="240"/>
  <c r="S45" i="240"/>
  <c r="P45" i="240"/>
  <c r="M45" i="240"/>
  <c r="J45" i="240"/>
  <c r="G45" i="240"/>
  <c r="V44" i="240"/>
  <c r="S44" i="240"/>
  <c r="P44" i="240"/>
  <c r="M44" i="240"/>
  <c r="J44" i="240"/>
  <c r="G44" i="240"/>
  <c r="V43" i="240"/>
  <c r="S43" i="240"/>
  <c r="P43" i="240"/>
  <c r="M43" i="240"/>
  <c r="J43" i="240"/>
  <c r="G43" i="240"/>
  <c r="V42" i="240"/>
  <c r="S42" i="240"/>
  <c r="P42" i="240"/>
  <c r="M42" i="240"/>
  <c r="J42" i="240"/>
  <c r="G42" i="240"/>
  <c r="V41" i="240"/>
  <c r="S41" i="240"/>
  <c r="P41" i="240"/>
  <c r="M41" i="240"/>
  <c r="J41" i="240"/>
  <c r="G41" i="240"/>
  <c r="V40" i="240"/>
  <c r="S40" i="240"/>
  <c r="P40" i="240"/>
  <c r="M40" i="240"/>
  <c r="J40" i="240"/>
  <c r="G40" i="240"/>
  <c r="V39" i="240"/>
  <c r="S39" i="240"/>
  <c r="P39" i="240"/>
  <c r="M39" i="240"/>
  <c r="J39" i="240"/>
  <c r="G39" i="240"/>
  <c r="V38" i="240"/>
  <c r="S38" i="240"/>
  <c r="P38" i="240"/>
  <c r="M38" i="240"/>
  <c r="J38" i="240"/>
  <c r="G38" i="240"/>
  <c r="V37" i="240"/>
  <c r="S37" i="240"/>
  <c r="P37" i="240"/>
  <c r="M37" i="240"/>
  <c r="J37" i="240"/>
  <c r="G37" i="240"/>
  <c r="V36" i="240"/>
  <c r="S36" i="240"/>
  <c r="P36" i="240"/>
  <c r="M36" i="240"/>
  <c r="J36" i="240"/>
  <c r="G36" i="240"/>
  <c r="V35" i="240"/>
  <c r="S35" i="240"/>
  <c r="P35" i="240"/>
  <c r="M35" i="240"/>
  <c r="J35" i="240"/>
  <c r="G35" i="240"/>
  <c r="V34" i="240"/>
  <c r="S34" i="240"/>
  <c r="P34" i="240"/>
  <c r="M34" i="240"/>
  <c r="J34" i="240"/>
  <c r="G34" i="240"/>
  <c r="V33" i="240"/>
  <c r="S33" i="240"/>
  <c r="P33" i="240"/>
  <c r="M33" i="240"/>
  <c r="J33" i="240"/>
  <c r="G33" i="240"/>
  <c r="V32" i="240"/>
  <c r="S32" i="240"/>
  <c r="P32" i="240"/>
  <c r="M32" i="240"/>
  <c r="J32" i="240"/>
  <c r="G32" i="240"/>
  <c r="V31" i="240"/>
  <c r="S31" i="240"/>
  <c r="P31" i="240"/>
  <c r="M31" i="240"/>
  <c r="J31" i="240"/>
  <c r="G31" i="240"/>
  <c r="V30" i="240"/>
  <c r="S30" i="240"/>
  <c r="P30" i="240"/>
  <c r="M30" i="240"/>
  <c r="J30" i="240"/>
  <c r="G30" i="240"/>
  <c r="V29" i="240"/>
  <c r="S29" i="240"/>
  <c r="P29" i="240"/>
  <c r="M29" i="240"/>
  <c r="J29" i="240"/>
  <c r="G29" i="240"/>
  <c r="V28" i="240"/>
  <c r="S28" i="240"/>
  <c r="P28" i="240"/>
  <c r="M28" i="240"/>
  <c r="J28" i="240"/>
  <c r="G28" i="240"/>
  <c r="V27" i="240"/>
  <c r="S27" i="240"/>
  <c r="P27" i="240"/>
  <c r="M27" i="240"/>
  <c r="J27" i="240"/>
  <c r="G27" i="240"/>
  <c r="V26" i="240"/>
  <c r="S26" i="240"/>
  <c r="P26" i="240"/>
  <c r="M26" i="240"/>
  <c r="J26" i="240"/>
  <c r="G26" i="240"/>
  <c r="V25" i="240"/>
  <c r="S25" i="240"/>
  <c r="P25" i="240"/>
  <c r="M25" i="240"/>
  <c r="J25" i="240"/>
  <c r="G25" i="240"/>
  <c r="V24" i="240"/>
  <c r="S24" i="240"/>
  <c r="P24" i="240"/>
  <c r="M24" i="240"/>
  <c r="J24" i="240"/>
  <c r="G24" i="240"/>
  <c r="V23" i="240"/>
  <c r="S23" i="240"/>
  <c r="P23" i="240"/>
  <c r="M23" i="240"/>
  <c r="J23" i="240"/>
  <c r="G23" i="240"/>
  <c r="V22" i="240"/>
  <c r="S22" i="240"/>
  <c r="P22" i="240"/>
  <c r="M22" i="240"/>
  <c r="J22" i="240"/>
  <c r="G22" i="240"/>
  <c r="V21" i="240"/>
  <c r="S21" i="240"/>
  <c r="P21" i="240"/>
  <c r="M21" i="240"/>
  <c r="J21" i="240"/>
  <c r="G21" i="240"/>
  <c r="V20" i="240"/>
  <c r="S20" i="240"/>
  <c r="P20" i="240"/>
  <c r="M20" i="240"/>
  <c r="J20" i="240"/>
  <c r="G20" i="240"/>
  <c r="V19" i="240"/>
  <c r="S19" i="240"/>
  <c r="P19" i="240"/>
  <c r="M19" i="240"/>
  <c r="J19" i="240"/>
  <c r="G19" i="240"/>
  <c r="V18" i="240"/>
  <c r="S18" i="240"/>
  <c r="P18" i="240"/>
  <c r="M18" i="240"/>
  <c r="J18" i="240"/>
  <c r="G18" i="240"/>
  <c r="V17" i="240"/>
  <c r="S17" i="240"/>
  <c r="P17" i="240"/>
  <c r="M17" i="240"/>
  <c r="J17" i="240"/>
  <c r="G17" i="240"/>
  <c r="V16" i="240"/>
  <c r="S16" i="240"/>
  <c r="P16" i="240"/>
  <c r="M16" i="240"/>
  <c r="J16" i="240"/>
  <c r="G16" i="240"/>
  <c r="V15" i="240"/>
  <c r="S15" i="240"/>
  <c r="P15" i="240"/>
  <c r="M15" i="240"/>
  <c r="J15" i="240"/>
  <c r="G15" i="240"/>
  <c r="V14" i="240"/>
  <c r="S14" i="240"/>
  <c r="P14" i="240"/>
  <c r="M14" i="240"/>
  <c r="J14" i="240"/>
  <c r="G14" i="240"/>
  <c r="V13" i="240"/>
  <c r="S13" i="240"/>
  <c r="P13" i="240"/>
  <c r="M13" i="240"/>
  <c r="J13" i="240"/>
  <c r="G13" i="240"/>
  <c r="V12" i="240"/>
  <c r="S12" i="240"/>
  <c r="P12" i="240"/>
  <c r="M12" i="240"/>
  <c r="J12" i="240"/>
  <c r="G12" i="240"/>
  <c r="G47" i="240" l="1"/>
  <c r="U47" i="240"/>
  <c r="BB16" i="229"/>
  <c r="F224" i="227"/>
  <c r="H224" i="227"/>
  <c r="J224" i="227"/>
  <c r="L224" i="227"/>
  <c r="N224" i="227"/>
  <c r="P224" i="227"/>
  <c r="R224" i="227"/>
  <c r="T224" i="227"/>
  <c r="V224" i="227"/>
  <c r="X224" i="227"/>
  <c r="Z224" i="227"/>
  <c r="AB224" i="227"/>
  <c r="AD224" i="227"/>
  <c r="AF224" i="227"/>
  <c r="AH224" i="227"/>
  <c r="AJ224" i="227"/>
  <c r="AL224" i="227"/>
  <c r="AN224" i="227"/>
  <c r="AP224" i="227"/>
  <c r="AR224" i="227"/>
  <c r="AT224" i="227"/>
  <c r="AV224" i="227"/>
  <c r="AX224" i="227"/>
  <c r="AZ224" i="227"/>
  <c r="BB224" i="227"/>
  <c r="BD224" i="227"/>
  <c r="BF224" i="227"/>
  <c r="BH224" i="227"/>
  <c r="N47" i="240" l="1"/>
  <c r="F47" i="240"/>
  <c r="I47" i="240"/>
  <c r="L47" i="240"/>
  <c r="H47" i="240"/>
  <c r="E47" i="240"/>
  <c r="K47" i="240"/>
  <c r="F126" i="233"/>
  <c r="G126" i="233"/>
  <c r="H126" i="233"/>
  <c r="I126" i="233"/>
  <c r="J126" i="233"/>
  <c r="K126" i="233"/>
  <c r="L126" i="233"/>
  <c r="M126" i="233"/>
  <c r="N126" i="233"/>
  <c r="O126" i="233"/>
  <c r="P126" i="233"/>
  <c r="Q126" i="233"/>
  <c r="R126" i="233"/>
  <c r="S126" i="233"/>
  <c r="T126" i="233"/>
  <c r="U126" i="233"/>
  <c r="V126" i="233"/>
  <c r="W126" i="233"/>
  <c r="X126" i="233"/>
  <c r="Y126" i="233"/>
  <c r="Z126" i="233"/>
  <c r="AA126" i="233"/>
  <c r="AB126" i="233"/>
  <c r="AC126" i="233"/>
  <c r="Q47" i="240" l="1"/>
  <c r="O47" i="240"/>
  <c r="R47" i="240"/>
  <c r="M47" i="240"/>
  <c r="S47" i="240" l="1"/>
  <c r="P47" i="240"/>
  <c r="D128" i="237" l="1"/>
  <c r="E128" i="237"/>
  <c r="G128" i="237"/>
  <c r="H128" i="237"/>
  <c r="J128" i="237"/>
  <c r="K128" i="237"/>
  <c r="M128" i="237"/>
  <c r="N128" i="237"/>
  <c r="P128" i="237"/>
  <c r="Q128" i="237"/>
  <c r="S128" i="237"/>
  <c r="T128" i="237"/>
  <c r="V128" i="237"/>
  <c r="W128" i="237"/>
  <c r="Y128" i="237"/>
  <c r="Z128" i="237"/>
  <c r="AB128" i="237"/>
  <c r="AC128" i="237"/>
  <c r="AE128" i="237"/>
  <c r="AF128" i="237"/>
  <c r="AH128" i="237"/>
  <c r="AI128" i="237"/>
  <c r="AK128" i="237"/>
  <c r="AL128" i="237"/>
  <c r="AQ128" i="237"/>
  <c r="AR128" i="237"/>
  <c r="AX128" i="237"/>
  <c r="AZ128" i="237"/>
  <c r="BA128" i="237"/>
  <c r="BC128" i="237"/>
  <c r="BD128" i="237"/>
  <c r="BF128" i="237"/>
  <c r="BG128" i="237"/>
  <c r="BI128" i="237"/>
  <c r="BJ128" i="237"/>
  <c r="BL128" i="237"/>
  <c r="BM128" i="237"/>
  <c r="BO128" i="237"/>
  <c r="BP128" i="237"/>
  <c r="BR128" i="237"/>
  <c r="BS128" i="237"/>
  <c r="BU128" i="237"/>
  <c r="BV128" i="237"/>
  <c r="BX128" i="237"/>
  <c r="BY128" i="237"/>
  <c r="CA128" i="237"/>
  <c r="CB128" i="237"/>
  <c r="CD128" i="237"/>
  <c r="CE128" i="237"/>
  <c r="CG128" i="237"/>
  <c r="CH128" i="237"/>
  <c r="CI128" i="237"/>
  <c r="CJ128" i="237"/>
  <c r="CK128" i="237"/>
  <c r="CL128" i="237"/>
  <c r="CN128" i="237"/>
  <c r="X111" i="237"/>
  <c r="AA111" i="237"/>
  <c r="AD111" i="237"/>
  <c r="AG111" i="237"/>
  <c r="AJ111" i="237"/>
  <c r="AM111" i="237"/>
  <c r="AP111" i="237"/>
  <c r="AS111" i="237"/>
  <c r="AV111" i="237"/>
  <c r="AY111" i="237"/>
  <c r="BB111" i="237"/>
  <c r="BE111" i="237"/>
  <c r="BH111" i="237"/>
  <c r="BK111" i="237"/>
  <c r="BN111" i="237"/>
  <c r="CO70" i="237"/>
  <c r="V47" i="240" l="1"/>
  <c r="T47" i="240"/>
  <c r="CO71" i="237"/>
  <c r="CO124" i="237"/>
  <c r="CO108" i="237"/>
  <c r="CO90" i="237"/>
  <c r="CO107" i="237"/>
  <c r="CO21" i="237" l="1"/>
  <c r="CO23" i="237"/>
  <c r="CO27" i="237"/>
  <c r="CO29" i="237"/>
  <c r="CO35" i="237"/>
  <c r="CO39" i="237"/>
  <c r="CO47" i="237"/>
  <c r="CO46" i="237"/>
  <c r="CO53" i="237"/>
  <c r="CO60" i="237"/>
  <c r="CO50" i="237"/>
  <c r="CO57" i="237"/>
  <c r="CO59" i="237"/>
  <c r="CO69" i="237"/>
  <c r="CO86" i="237"/>
  <c r="CO91" i="237"/>
  <c r="CO83" i="237"/>
  <c r="CO96" i="237"/>
  <c r="CO67" i="237"/>
  <c r="CO105" i="237"/>
  <c r="CM128" i="237" l="1"/>
  <c r="CO101" i="237"/>
  <c r="CO15" i="237"/>
  <c r="CO78" i="237"/>
  <c r="CO102" i="237"/>
  <c r="CO98" i="237"/>
  <c r="CO92" i="237"/>
  <c r="CO80" i="237"/>
  <c r="CO79" i="237"/>
  <c r="CO61" i="237"/>
  <c r="CO45" i="237"/>
  <c r="CO42" i="237"/>
  <c r="CO30" i="237"/>
  <c r="CO22" i="237"/>
  <c r="CO14" i="237"/>
  <c r="CO104" i="237"/>
  <c r="CO81" i="237"/>
  <c r="CO72" i="237"/>
  <c r="CO85" i="237"/>
  <c r="CO74" i="237"/>
  <c r="CO55" i="237"/>
  <c r="CO36" i="237"/>
  <c r="CO38" i="237"/>
  <c r="CO28" i="237"/>
  <c r="CO19" i="237"/>
  <c r="CO17" i="237"/>
  <c r="CO12" i="237"/>
  <c r="CO106" i="237"/>
  <c r="CO100" i="237"/>
  <c r="CO95" i="237"/>
  <c r="CO88" i="237"/>
  <c r="CO44" i="237"/>
  <c r="CO56" i="237"/>
  <c r="CO49" i="237"/>
  <c r="CO43" i="237"/>
  <c r="CO40" i="237"/>
  <c r="CO26" i="237"/>
  <c r="CO20" i="237"/>
  <c r="CO103" i="237"/>
  <c r="CO76" i="237"/>
  <c r="CO75" i="237"/>
  <c r="CO63" i="237"/>
  <c r="CO68" i="237"/>
  <c r="CO54" i="237"/>
  <c r="CO52" i="237"/>
  <c r="CO48" i="237"/>
  <c r="CO31" i="237"/>
  <c r="CO24" i="237"/>
  <c r="CO77" i="237"/>
  <c r="CO82" i="237"/>
  <c r="CO97" i="237"/>
  <c r="CO94" i="237"/>
  <c r="CO87" i="237"/>
  <c r="CO65" i="237"/>
  <c r="CO58" i="237"/>
  <c r="CO51" i="237"/>
  <c r="CO41" i="237"/>
  <c r="CO32" i="237"/>
  <c r="CO18" i="237"/>
  <c r="CO13" i="237"/>
  <c r="CO37" i="237"/>
  <c r="CO73" i="237"/>
  <c r="CO99" i="237"/>
  <c r="CO89" i="237"/>
  <c r="CO84" i="237"/>
  <c r="CO66" i="237"/>
  <c r="CO62" i="237"/>
  <c r="CO64" i="237"/>
  <c r="CO34" i="237"/>
  <c r="CO33" i="237"/>
  <c r="CO25" i="237"/>
  <c r="CO16" i="237"/>
  <c r="CO128" i="237" l="1"/>
  <c r="BC16" i="229" l="1"/>
  <c r="AV18" i="228"/>
  <c r="BF18" i="228"/>
  <c r="BE18" i="228"/>
  <c r="J47" i="240" l="1"/>
  <c r="C84" i="240"/>
  <c r="C82" i="240"/>
  <c r="BC18" i="228" l="1"/>
  <c r="AZ16" i="229" l="1"/>
  <c r="AY16" i="229"/>
  <c r="AW16" i="229"/>
  <c r="AV16" i="229"/>
  <c r="AT16" i="229"/>
  <c r="AS16" i="229"/>
  <c r="AQ16" i="229"/>
  <c r="AP16" i="229"/>
  <c r="AM16" i="229"/>
  <c r="AN16" i="229"/>
  <c r="AJ16" i="229"/>
  <c r="AK16" i="229"/>
  <c r="AH16" i="229"/>
  <c r="AG16" i="229"/>
  <c r="AE16" i="229"/>
  <c r="AD16" i="229"/>
  <c r="BB18" i="228"/>
  <c r="AZ18" i="228"/>
  <c r="AY18" i="228"/>
  <c r="AW18" i="228"/>
  <c r="AT18" i="228"/>
  <c r="AS18" i="228"/>
  <c r="AQ18" i="228"/>
  <c r="AP18" i="228"/>
  <c r="AM18" i="228"/>
  <c r="AN18" i="228"/>
  <c r="AJ18" i="228"/>
  <c r="AK18" i="228"/>
  <c r="AH18" i="228"/>
  <c r="AG18" i="228"/>
  <c r="AE18" i="228"/>
  <c r="AD18" i="228"/>
  <c r="AB18" i="228"/>
  <c r="AA18" i="228"/>
  <c r="Y18" i="228"/>
  <c r="P18" i="228"/>
  <c r="O18" i="228"/>
  <c r="M18" i="228"/>
  <c r="L18" i="228"/>
  <c r="J18" i="228"/>
  <c r="I18" i="228"/>
  <c r="G18" i="228"/>
  <c r="F18" i="228"/>
  <c r="CF102" i="237" l="1"/>
  <c r="CF73" i="237"/>
  <c r="CF83" i="237" l="1"/>
  <c r="CF96" i="237"/>
  <c r="CF91" i="237"/>
  <c r="CF87" i="237"/>
  <c r="CF69" i="237"/>
  <c r="CF64" i="237"/>
  <c r="CF47" i="237"/>
  <c r="CF28" i="237"/>
  <c r="CF24" i="237"/>
  <c r="CF17" i="237"/>
  <c r="CF67" i="237"/>
  <c r="CF95" i="237"/>
  <c r="CF88" i="237"/>
  <c r="CF66" i="237"/>
  <c r="CF54" i="237"/>
  <c r="CF46" i="237"/>
  <c r="CF49" i="237"/>
  <c r="CF19" i="237"/>
  <c r="CF27" i="237"/>
  <c r="CF15" i="237"/>
  <c r="CF81" i="237"/>
  <c r="CF75" i="237"/>
  <c r="CF86" i="237"/>
  <c r="CF79" i="237"/>
  <c r="CF56" i="237"/>
  <c r="CF51" i="237"/>
  <c r="CF48" i="237"/>
  <c r="CF29" i="237"/>
  <c r="CF18" i="237"/>
  <c r="CF16" i="237"/>
  <c r="CF72" i="237"/>
  <c r="CF63" i="237"/>
  <c r="CF59" i="237"/>
  <c r="CF50" i="237"/>
  <c r="CF58" i="237"/>
  <c r="CF43" i="237"/>
  <c r="CF38" i="237"/>
  <c r="CF31" i="237"/>
  <c r="CF25" i="237"/>
  <c r="CF14" i="237"/>
  <c r="CF82" i="237"/>
  <c r="CF76" i="237"/>
  <c r="CF89" i="237"/>
  <c r="CF74" i="237"/>
  <c r="CF55" i="237"/>
  <c r="CF62" i="237"/>
  <c r="CF41" i="237"/>
  <c r="CF42" i="237"/>
  <c r="CF32" i="237"/>
  <c r="CF22" i="237"/>
  <c r="CF13" i="237"/>
  <c r="CF85" i="237"/>
  <c r="CF99" i="237"/>
  <c r="CF44" i="237"/>
  <c r="CF68" i="237"/>
  <c r="CF65" i="237"/>
  <c r="CF36" i="237"/>
  <c r="CF45" i="237"/>
  <c r="CF35" i="237"/>
  <c r="CF30" i="237"/>
  <c r="CF23" i="237"/>
  <c r="CF12" i="237"/>
  <c r="CF101" i="237"/>
  <c r="CF98" i="237"/>
  <c r="CF92" i="237"/>
  <c r="CF84" i="237"/>
  <c r="CF57" i="237"/>
  <c r="CF61" i="237"/>
  <c r="CF34" i="237"/>
  <c r="CF40" i="237"/>
  <c r="CF33" i="237"/>
  <c r="CF20" i="237"/>
  <c r="CF100" i="237"/>
  <c r="CF97" i="237"/>
  <c r="CF94" i="237"/>
  <c r="CF80" i="237"/>
  <c r="CF53" i="237"/>
  <c r="CF52" i="237"/>
  <c r="CF60" i="237"/>
  <c r="CF39" i="237"/>
  <c r="CF26" i="237"/>
  <c r="CF21" i="237"/>
  <c r="CF128" i="237" l="1"/>
  <c r="CJ41" i="232"/>
  <c r="CJ12" i="232"/>
  <c r="CJ14" i="232"/>
  <c r="CJ15" i="232"/>
  <c r="CJ16" i="232"/>
  <c r="CJ17" i="232"/>
  <c r="CJ18" i="232"/>
  <c r="CJ19" i="232"/>
  <c r="CJ20" i="232"/>
  <c r="CJ21" i="232"/>
  <c r="CJ22" i="232"/>
  <c r="CJ23" i="232"/>
  <c r="CJ25" i="232"/>
  <c r="CJ26" i="232"/>
  <c r="CJ24" i="232"/>
  <c r="CJ27" i="232"/>
  <c r="CJ29" i="232"/>
  <c r="CJ31" i="232"/>
  <c r="CJ32" i="232"/>
  <c r="CJ34" i="232"/>
  <c r="CJ28" i="232"/>
  <c r="CJ37" i="232"/>
  <c r="CJ36" i="232"/>
  <c r="CJ39" i="232"/>
  <c r="CJ30" i="232"/>
  <c r="CJ35" i="232"/>
  <c r="CJ42" i="232"/>
  <c r="CJ38" i="232"/>
  <c r="CJ40" i="232"/>
  <c r="CJ43" i="232"/>
  <c r="CJ44" i="232"/>
  <c r="CJ13" i="232" l="1"/>
  <c r="CJ47" i="232" s="1"/>
  <c r="CJ33" i="232"/>
  <c r="CG28" i="232" l="1"/>
  <c r="CG42" i="232"/>
  <c r="CG25" i="232"/>
  <c r="CG14" i="232"/>
  <c r="CG30" i="232"/>
  <c r="CG31" i="232"/>
  <c r="CG27" i="232"/>
  <c r="CG20" i="232"/>
  <c r="CG44" i="232"/>
  <c r="CG36" i="232"/>
  <c r="CG22" i="232"/>
  <c r="CG19" i="232"/>
  <c r="CG43" i="232"/>
  <c r="CG34" i="232"/>
  <c r="CG23" i="232"/>
  <c r="CG15" i="232"/>
  <c r="CG37" i="232"/>
  <c r="CG21" i="232"/>
  <c r="CG16" i="232"/>
  <c r="CG40" i="232"/>
  <c r="CG32" i="232"/>
  <c r="CG24" i="232"/>
  <c r="CG13" i="232"/>
  <c r="CG38" i="232"/>
  <c r="CG29" i="232"/>
  <c r="CG18" i="232"/>
  <c r="CG12" i="232"/>
  <c r="CG39" i="232"/>
  <c r="CG26" i="232"/>
  <c r="CG17" i="232"/>
  <c r="CG33" i="232"/>
  <c r="CG35" i="232"/>
  <c r="CG47" i="232" l="1"/>
  <c r="CC12" i="237"/>
  <c r="CC13" i="237"/>
  <c r="CC14" i="237"/>
  <c r="CC15" i="237"/>
  <c r="CC16" i="237"/>
  <c r="CC17" i="237"/>
  <c r="CC23" i="237"/>
  <c r="CC25" i="237"/>
  <c r="CC22" i="237"/>
  <c r="CC20" i="237"/>
  <c r="CC18" i="237"/>
  <c r="CC27" i="237"/>
  <c r="CC24" i="237"/>
  <c r="CC26" i="237"/>
  <c r="CC33" i="237"/>
  <c r="CC31" i="237"/>
  <c r="CC30" i="237"/>
  <c r="CC32" i="237"/>
  <c r="CC29" i="237"/>
  <c r="CC19" i="237"/>
  <c r="CC28" i="237"/>
  <c r="CC39" i="237"/>
  <c r="CC40" i="237"/>
  <c r="CC35" i="237"/>
  <c r="CC38" i="237"/>
  <c r="CC48" i="237"/>
  <c r="CC47" i="237"/>
  <c r="CC49" i="237"/>
  <c r="CC45" i="237"/>
  <c r="CC41" i="237"/>
  <c r="CC60" i="237"/>
  <c r="CC51" i="237"/>
  <c r="CC46" i="237"/>
  <c r="CC64" i="237"/>
  <c r="CC57" i="237"/>
  <c r="CC52" i="237"/>
  <c r="CC36" i="237"/>
  <c r="CC61" i="237"/>
  <c r="CC34" i="237"/>
  <c r="CC62" i="237"/>
  <c r="CC56" i="237"/>
  <c r="CC54" i="237"/>
  <c r="CC69" i="237"/>
  <c r="CC50" i="237"/>
  <c r="CC58" i="237"/>
  <c r="CC65" i="237"/>
  <c r="CC55" i="237"/>
  <c r="CC79" i="237"/>
  <c r="CC66" i="237"/>
  <c r="CC87" i="237"/>
  <c r="CC80" i="237"/>
  <c r="CC84" i="237"/>
  <c r="CC53" i="237"/>
  <c r="CC68" i="237"/>
  <c r="CC86" i="237"/>
  <c r="CC88" i="237"/>
  <c r="CC91" i="237"/>
  <c r="CC94" i="237"/>
  <c r="CC92" i="237"/>
  <c r="CC44" i="237"/>
  <c r="CC74" i="237"/>
  <c r="CC89" i="237"/>
  <c r="CC63" i="237"/>
  <c r="CC59" i="237"/>
  <c r="CC75" i="237"/>
  <c r="CC95" i="237"/>
  <c r="CC97" i="237"/>
  <c r="CC98" i="237"/>
  <c r="CC99" i="237"/>
  <c r="CC76" i="237"/>
  <c r="CC72" i="237"/>
  <c r="CC81" i="237"/>
  <c r="CC67" i="237"/>
  <c r="CC83" i="237"/>
  <c r="CC100" i="237"/>
  <c r="CC101" i="237"/>
  <c r="CC85" i="237"/>
  <c r="CC82" i="237"/>
  <c r="CC43" i="237" l="1"/>
  <c r="CC96" i="237"/>
  <c r="CC21" i="237"/>
  <c r="CC42" i="237"/>
  <c r="CC128" i="237" l="1"/>
  <c r="BZ12" i="237"/>
  <c r="CD12" i="232" l="1"/>
  <c r="CD13" i="232"/>
  <c r="CD16" i="232"/>
  <c r="CD15" i="232"/>
  <c r="CD19" i="232"/>
  <c r="CD20" i="232"/>
  <c r="CD14" i="232"/>
  <c r="CD17" i="232"/>
  <c r="CD18" i="232"/>
  <c r="CD24" i="232"/>
  <c r="CD21" i="232"/>
  <c r="CD23" i="232"/>
  <c r="CD22" i="232"/>
  <c r="CD27" i="232"/>
  <c r="CD25" i="232"/>
  <c r="CD26" i="232"/>
  <c r="CD29" i="232"/>
  <c r="CD32" i="232"/>
  <c r="CD37" i="232"/>
  <c r="CD34" i="232"/>
  <c r="CD36" i="232"/>
  <c r="CD31" i="232"/>
  <c r="CD42" i="232"/>
  <c r="CD39" i="232"/>
  <c r="CD38" i="232"/>
  <c r="CD40" i="232"/>
  <c r="CD35" i="232"/>
  <c r="CD33" i="232"/>
  <c r="CD43" i="232"/>
  <c r="CD44" i="232"/>
  <c r="CD30" i="232"/>
  <c r="CD28" i="232"/>
  <c r="CD47" i="232" l="1"/>
  <c r="BZ110" i="237"/>
  <c r="BZ55" i="237"/>
  <c r="BZ34" i="237"/>
  <c r="BZ51" i="237"/>
  <c r="BZ38" i="237"/>
  <c r="BZ30" i="237"/>
  <c r="BZ20" i="237"/>
  <c r="BZ14" i="237"/>
  <c r="BZ97" i="237"/>
  <c r="BZ94" i="237"/>
  <c r="BZ101" i="237"/>
  <c r="BZ72" i="237"/>
  <c r="BZ95" i="237"/>
  <c r="BZ86" i="237"/>
  <c r="BZ58" i="237"/>
  <c r="BZ62" i="237"/>
  <c r="BZ49" i="237"/>
  <c r="BZ42" i="237"/>
  <c r="BZ26" i="237"/>
  <c r="BZ23" i="237"/>
  <c r="BZ85" i="237"/>
  <c r="BZ63" i="237"/>
  <c r="BZ96" i="237"/>
  <c r="BZ88" i="237"/>
  <c r="BZ65" i="237"/>
  <c r="BZ52" i="237"/>
  <c r="BZ60" i="237"/>
  <c r="BZ19" i="237"/>
  <c r="BZ31" i="237"/>
  <c r="BZ25" i="237"/>
  <c r="BZ75" i="237"/>
  <c r="BZ109" i="237"/>
  <c r="BZ98" i="237"/>
  <c r="BZ53" i="237"/>
  <c r="BZ87" i="237"/>
  <c r="BZ56" i="237"/>
  <c r="BZ46" i="237"/>
  <c r="BZ47" i="237"/>
  <c r="BZ29" i="237"/>
  <c r="BZ18" i="237"/>
  <c r="BZ16" i="237"/>
  <c r="BZ82" i="237"/>
  <c r="BZ59" i="237"/>
  <c r="BZ81" i="237"/>
  <c r="BZ74" i="237"/>
  <c r="BZ91" i="237"/>
  <c r="BZ79" i="237"/>
  <c r="BZ61" i="237"/>
  <c r="BZ43" i="237"/>
  <c r="BZ35" i="237"/>
  <c r="BZ32" i="237"/>
  <c r="BZ22" i="237"/>
  <c r="BZ13" i="237"/>
  <c r="BZ83" i="237"/>
  <c r="BZ76" i="237"/>
  <c r="BZ44" i="237"/>
  <c r="BZ84" i="237"/>
  <c r="BZ50" i="237"/>
  <c r="BZ64" i="237"/>
  <c r="BZ41" i="237"/>
  <c r="BZ39" i="237"/>
  <c r="BZ27" i="237"/>
  <c r="BZ17" i="237"/>
  <c r="BZ67" i="237"/>
  <c r="BZ99" i="237"/>
  <c r="BZ92" i="237"/>
  <c r="BZ80" i="237"/>
  <c r="BZ54" i="237"/>
  <c r="BZ57" i="237"/>
  <c r="BZ48" i="237"/>
  <c r="BZ28" i="237"/>
  <c r="BZ33" i="237"/>
  <c r="BZ15" i="237"/>
  <c r="BZ100" i="237"/>
  <c r="BZ89" i="237"/>
  <c r="BZ68" i="237"/>
  <c r="BZ66" i="237"/>
  <c r="BZ69" i="237"/>
  <c r="BZ36" i="237"/>
  <c r="BZ45" i="237"/>
  <c r="BZ40" i="237"/>
  <c r="BZ24" i="237"/>
  <c r="BZ21" i="237"/>
  <c r="BZ128" i="237" l="1"/>
  <c r="BW109" i="237" l="1"/>
  <c r="BW98" i="237"/>
  <c r="BW91" i="237"/>
  <c r="BW79" i="237"/>
  <c r="BW52" i="237"/>
  <c r="BW46" i="237"/>
  <c r="BW38" i="237"/>
  <c r="BW32" i="237"/>
  <c r="BW23" i="237"/>
  <c r="BW85" i="237"/>
  <c r="BW100" i="237"/>
  <c r="BW89" i="237"/>
  <c r="BW92" i="237"/>
  <c r="BW80" i="237"/>
  <c r="BW69" i="237"/>
  <c r="BW43" i="237"/>
  <c r="BW47" i="237"/>
  <c r="BW30" i="237"/>
  <c r="BW18" i="237"/>
  <c r="BW14" i="237"/>
  <c r="BW68" i="237"/>
  <c r="BW83" i="237"/>
  <c r="BW76" i="237"/>
  <c r="BW53" i="237"/>
  <c r="BW87" i="237"/>
  <c r="BW50" i="237"/>
  <c r="BW48" i="237"/>
  <c r="BW45" i="237"/>
  <c r="BW28" i="237"/>
  <c r="BW20" i="237"/>
  <c r="BW16" i="237"/>
  <c r="BW67" i="237"/>
  <c r="BW99" i="237"/>
  <c r="BW94" i="237"/>
  <c r="BW55" i="237"/>
  <c r="BW54" i="237"/>
  <c r="BW60" i="237"/>
  <c r="BW40" i="237"/>
  <c r="BW29" i="237"/>
  <c r="BW22" i="237"/>
  <c r="BW13" i="237"/>
  <c r="BW110" i="237"/>
  <c r="BW97" i="237"/>
  <c r="BW88" i="237"/>
  <c r="BW65" i="237"/>
  <c r="BW62" i="237"/>
  <c r="BW51" i="237"/>
  <c r="BW41" i="237"/>
  <c r="BW26" i="237"/>
  <c r="BW25" i="237"/>
  <c r="BW81" i="237"/>
  <c r="BW74" i="237"/>
  <c r="BW86" i="237"/>
  <c r="BW64" i="237"/>
  <c r="BW56" i="237"/>
  <c r="BW36" i="237"/>
  <c r="BW42" i="237"/>
  <c r="BW27" i="237"/>
  <c r="BW21" i="237"/>
  <c r="BW101" i="237"/>
  <c r="BW63" i="237"/>
  <c r="BW96" i="237"/>
  <c r="BW34" i="237"/>
  <c r="BW58" i="237"/>
  <c r="BW57" i="237"/>
  <c r="BW19" i="237"/>
  <c r="BW31" i="237"/>
  <c r="BW24" i="237"/>
  <c r="BW17" i="237"/>
  <c r="BW12" i="237"/>
  <c r="BW66" i="237"/>
  <c r="BW44" i="237"/>
  <c r="BW72" i="237"/>
  <c r="BW95" i="237"/>
  <c r="BW84" i="237"/>
  <c r="BW61" i="237"/>
  <c r="BW49" i="237"/>
  <c r="BW35" i="237"/>
  <c r="BW39" i="237"/>
  <c r="BW33" i="237"/>
  <c r="BW15" i="237"/>
  <c r="BW128" i="237" l="1"/>
  <c r="P14" i="238"/>
  <c r="BT12" i="237" l="1"/>
  <c r="BT61" i="237"/>
  <c r="BT58" i="237"/>
  <c r="BT56" i="237"/>
  <c r="BT65" i="237"/>
  <c r="BT64" i="237"/>
  <c r="BT79" i="237"/>
  <c r="BT55" i="237"/>
  <c r="BT87" i="237"/>
  <c r="BT80" i="237"/>
  <c r="BT84" i="237"/>
  <c r="BT86" i="237"/>
  <c r="BT88" i="237"/>
  <c r="BT91" i="237"/>
  <c r="BT94" i="237"/>
  <c r="BT95" i="237"/>
  <c r="BT96" i="237"/>
  <c r="BT74" i="237"/>
  <c r="BT97" i="237"/>
  <c r="BT98" i="237"/>
  <c r="BT99" i="237"/>
  <c r="BT76" i="237"/>
  <c r="BT89" i="237"/>
  <c r="BT72" i="237"/>
  <c r="BT63" i="237"/>
  <c r="BT81" i="237"/>
  <c r="BT110" i="237"/>
  <c r="BT53" i="237"/>
  <c r="BT109" i="237"/>
  <c r="BT67" i="237"/>
  <c r="BT34" i="237"/>
  <c r="BT92" i="237"/>
  <c r="BT83" i="237"/>
  <c r="BT100" i="237"/>
  <c r="BT44" i="237"/>
  <c r="BT101" i="237"/>
  <c r="BT69" i="237"/>
  <c r="BT13" i="237"/>
  <c r="BT16" i="237"/>
  <c r="BT14" i="237"/>
  <c r="BT15" i="237"/>
  <c r="BT17" i="237"/>
  <c r="BT21" i="237"/>
  <c r="BT25" i="237"/>
  <c r="BT23" i="237"/>
  <c r="BT22" i="237"/>
  <c r="BT20" i="237"/>
  <c r="BT33" i="237"/>
  <c r="BT18" i="237"/>
  <c r="BT24" i="237"/>
  <c r="BT27" i="237"/>
  <c r="BT26" i="237"/>
  <c r="BT32" i="237"/>
  <c r="BT29" i="237"/>
  <c r="BT30" i="237"/>
  <c r="BT28" i="237"/>
  <c r="BT42" i="237"/>
  <c r="BT39" i="237"/>
  <c r="BT41" i="237"/>
  <c r="BT31" i="237"/>
  <c r="BT38" i="237"/>
  <c r="BT40" i="237"/>
  <c r="BT36" i="237"/>
  <c r="BT51" i="237"/>
  <c r="BT45" i="237"/>
  <c r="BT47" i="237"/>
  <c r="BT46" i="237"/>
  <c r="BT60" i="237"/>
  <c r="BT35" i="237"/>
  <c r="BT48" i="237"/>
  <c r="BT19" i="237"/>
  <c r="BT43" i="237"/>
  <c r="BT62" i="237"/>
  <c r="BT49" i="237"/>
  <c r="BT52" i="237"/>
  <c r="BT57" i="237"/>
  <c r="BT54" i="237"/>
  <c r="BT50" i="237"/>
  <c r="BT128" i="237" l="1"/>
  <c r="BQ83" i="237"/>
  <c r="BQ92" i="237"/>
  <c r="BQ34" i="237"/>
  <c r="BQ67" i="237"/>
  <c r="BQ12" i="237" l="1"/>
  <c r="BQ13" i="237"/>
  <c r="BQ16" i="237"/>
  <c r="BQ14" i="237"/>
  <c r="BQ15" i="237"/>
  <c r="BQ21" i="237"/>
  <c r="BQ17" i="237"/>
  <c r="BQ25" i="237"/>
  <c r="BQ23" i="237"/>
  <c r="BQ22" i="237"/>
  <c r="BQ20" i="237"/>
  <c r="BQ24" i="237"/>
  <c r="BQ33" i="237"/>
  <c r="BQ18" i="237"/>
  <c r="BQ26" i="237"/>
  <c r="BQ32" i="237"/>
  <c r="BQ27" i="237"/>
  <c r="BQ39" i="237"/>
  <c r="BQ28" i="237"/>
  <c r="BQ42" i="237"/>
  <c r="BQ29" i="237"/>
  <c r="BQ41" i="237"/>
  <c r="BQ31" i="237"/>
  <c r="BQ30" i="237"/>
  <c r="BQ38" i="237"/>
  <c r="BQ40" i="237"/>
  <c r="BQ36" i="237"/>
  <c r="BQ51" i="237"/>
  <c r="BQ45" i="237"/>
  <c r="BQ60" i="237"/>
  <c r="BQ47" i="237"/>
  <c r="BQ46" i="237"/>
  <c r="BQ48" i="237"/>
  <c r="BQ19" i="237"/>
  <c r="BQ35" i="237"/>
  <c r="BQ43" i="237"/>
  <c r="BQ87" i="237"/>
  <c r="BQ62" i="237"/>
  <c r="BQ49" i="237"/>
  <c r="BQ52" i="237"/>
  <c r="BQ57" i="237"/>
  <c r="BQ69" i="237"/>
  <c r="BQ61" i="237"/>
  <c r="BQ58" i="237"/>
  <c r="BQ56" i="237"/>
  <c r="BQ54" i="237"/>
  <c r="BQ50" i="237"/>
  <c r="BQ65" i="237"/>
  <c r="BQ64" i="237"/>
  <c r="BQ79" i="237"/>
  <c r="BQ80" i="237"/>
  <c r="BQ84" i="237"/>
  <c r="BQ55" i="237"/>
  <c r="BQ86" i="237"/>
  <c r="BQ88" i="237"/>
  <c r="BQ91" i="237"/>
  <c r="BQ95" i="237"/>
  <c r="BQ96" i="237"/>
  <c r="BQ74" i="237"/>
  <c r="BQ97" i="237"/>
  <c r="BQ98" i="237"/>
  <c r="BQ99" i="237"/>
  <c r="BQ76" i="237"/>
  <c r="BQ89" i="237"/>
  <c r="BQ72" i="237"/>
  <c r="BQ94" i="237"/>
  <c r="BQ63" i="237"/>
  <c r="BQ81" i="237"/>
  <c r="BQ110" i="237"/>
  <c r="BQ53" i="237"/>
  <c r="BQ109" i="237"/>
  <c r="BQ128" i="237" l="1"/>
  <c r="BU35" i="232"/>
  <c r="BU12" i="232"/>
  <c r="BU13" i="232"/>
  <c r="BU16" i="232"/>
  <c r="BU20" i="232"/>
  <c r="BU18" i="232"/>
  <c r="BU19" i="232"/>
  <c r="BU14" i="232"/>
  <c r="BU17" i="232"/>
  <c r="BU15" i="232"/>
  <c r="BU23" i="232"/>
  <c r="BU22" i="232"/>
  <c r="BU24" i="232"/>
  <c r="BU25" i="232"/>
  <c r="BU21" i="232"/>
  <c r="BU26" i="232"/>
  <c r="BU27" i="232"/>
  <c r="BU29" i="232"/>
  <c r="BU37" i="232"/>
  <c r="BU32" i="232"/>
  <c r="BU34" i="232"/>
  <c r="BU42" i="232"/>
  <c r="BU30" i="232"/>
  <c r="BU31" i="232"/>
  <c r="BU36" i="232"/>
  <c r="BU39" i="232"/>
  <c r="BU38" i="232"/>
  <c r="BU40" i="232"/>
  <c r="BU43" i="232"/>
  <c r="BU44" i="232"/>
  <c r="BU33" i="232"/>
  <c r="BU47" i="232" l="1"/>
  <c r="BN109" i="237"/>
  <c r="BN53" i="237"/>
  <c r="BN110" i="237" l="1"/>
  <c r="BN12" i="237"/>
  <c r="BN17" i="237"/>
  <c r="BN25" i="237"/>
  <c r="BN33" i="237"/>
  <c r="BN32" i="237"/>
  <c r="BN31" i="237"/>
  <c r="BN38" i="237"/>
  <c r="BN51" i="237"/>
  <c r="BN40" i="237"/>
  <c r="BN46" i="237"/>
  <c r="BN35" i="237"/>
  <c r="BN43" i="237"/>
  <c r="BN65" i="237"/>
  <c r="BN62" i="237"/>
  <c r="BN80" i="237"/>
  <c r="BN49" i="237"/>
  <c r="BN56" i="237"/>
  <c r="BN64" i="237"/>
  <c r="BN95" i="237"/>
  <c r="BN63" i="237"/>
  <c r="BN97" i="237"/>
  <c r="BN99" i="237"/>
  <c r="BN76" i="237"/>
  <c r="BN72" i="237"/>
  <c r="BN94" i="237"/>
  <c r="BN13" i="237"/>
  <c r="BN16" i="237"/>
  <c r="BN15" i="237"/>
  <c r="BN21" i="237"/>
  <c r="BN22" i="237"/>
  <c r="BN20" i="237"/>
  <c r="BN14" i="237"/>
  <c r="BN24" i="237"/>
  <c r="BN26" i="237"/>
  <c r="BN18" i="237"/>
  <c r="BN29" i="237"/>
  <c r="BN39" i="237"/>
  <c r="BN28" i="237"/>
  <c r="BN41" i="237"/>
  <c r="BN30" i="237"/>
  <c r="BN36" i="237"/>
  <c r="BN47" i="237"/>
  <c r="BN19" i="237"/>
  <c r="BN87" i="237"/>
  <c r="BN52" i="237"/>
  <c r="BN48" i="237"/>
  <c r="BN45" i="237"/>
  <c r="BN69" i="237"/>
  <c r="BN57" i="237"/>
  <c r="BN79" i="237"/>
  <c r="BN84" i="237"/>
  <c r="BN91" i="237"/>
  <c r="BN55" i="237"/>
  <c r="BN88" i="237"/>
  <c r="BN58" i="237"/>
  <c r="BN96" i="237"/>
  <c r="BN74" i="237"/>
  <c r="BN98" i="237"/>
  <c r="BN81" i="237"/>
  <c r="BN112" i="237" l="1"/>
  <c r="BN50" i="237"/>
  <c r="BN54" i="237"/>
  <c r="BN86" i="237"/>
  <c r="BN61" i="237"/>
  <c r="BN60" i="237"/>
  <c r="BN42" i="237"/>
  <c r="BN27" i="237"/>
  <c r="BN23" i="237"/>
  <c r="BN89" i="237"/>
  <c r="BN128" i="237" l="1"/>
  <c r="X123" i="237"/>
  <c r="AY122" i="237"/>
  <c r="AV122" i="237"/>
  <c r="AS122" i="237"/>
  <c r="AP122" i="237"/>
  <c r="AM122" i="237"/>
  <c r="AJ122" i="237"/>
  <c r="AG122" i="237"/>
  <c r="AD122" i="237"/>
  <c r="AA122" i="237"/>
  <c r="X122" i="237"/>
  <c r="AM121" i="237"/>
  <c r="AJ121" i="237"/>
  <c r="AG121" i="237"/>
  <c r="AD121" i="237"/>
  <c r="AA121" i="237"/>
  <c r="X121" i="237"/>
  <c r="AG120" i="237"/>
  <c r="AH120" i="237" s="1"/>
  <c r="AD120" i="237"/>
  <c r="AA120" i="237"/>
  <c r="X120" i="237"/>
  <c r="BE114" i="237"/>
  <c r="BB114" i="237"/>
  <c r="AY114" i="237"/>
  <c r="AV114" i="237"/>
  <c r="AS114" i="237"/>
  <c r="AP114" i="237"/>
  <c r="AM114" i="237"/>
  <c r="AJ114" i="237"/>
  <c r="AG114" i="237"/>
  <c r="AD114" i="237"/>
  <c r="AA114" i="237"/>
  <c r="X114" i="237"/>
  <c r="BH119" i="237"/>
  <c r="BE119" i="237"/>
  <c r="AS119" i="237"/>
  <c r="AT119" i="237" s="1"/>
  <c r="AU119" i="237" s="1"/>
  <c r="AV119" i="237" s="1"/>
  <c r="AW119" i="237" s="1"/>
  <c r="AX119" i="237" s="1"/>
  <c r="AY119" i="237" s="1"/>
  <c r="AZ119" i="237" s="1"/>
  <c r="AP119" i="237"/>
  <c r="AM119" i="237"/>
  <c r="AJ119" i="237"/>
  <c r="AG119" i="237"/>
  <c r="AD119" i="237"/>
  <c r="AA119" i="237"/>
  <c r="X119" i="237"/>
  <c r="BH113" i="237"/>
  <c r="BE113" i="237"/>
  <c r="BB113" i="237"/>
  <c r="BK112" i="237"/>
  <c r="BH112" i="237"/>
  <c r="BE112" i="237"/>
  <c r="BB112" i="237"/>
  <c r="AY112" i="237"/>
  <c r="AV112" i="237"/>
  <c r="AS112" i="237"/>
  <c r="AP112" i="237"/>
  <c r="AM112" i="237"/>
  <c r="AJ112" i="237"/>
  <c r="AG112" i="237"/>
  <c r="AD112" i="237"/>
  <c r="AA112" i="237"/>
  <c r="X112" i="237"/>
  <c r="BK118" i="237"/>
  <c r="BH118" i="237"/>
  <c r="BE118" i="237"/>
  <c r="BB118" i="237"/>
  <c r="AY118" i="237"/>
  <c r="AV118" i="237"/>
  <c r="AS118" i="237"/>
  <c r="AM118" i="237"/>
  <c r="AN118" i="237" s="1"/>
  <c r="AO118" i="237" s="1"/>
  <c r="AP118" i="237" s="1"/>
  <c r="AJ118" i="237"/>
  <c r="AG118" i="237"/>
  <c r="AD118" i="237"/>
  <c r="AA118" i="237"/>
  <c r="X118" i="237"/>
  <c r="BK117" i="237"/>
  <c r="BH117" i="237"/>
  <c r="BE117" i="237"/>
  <c r="BB117" i="237"/>
  <c r="AY117" i="237"/>
  <c r="AV117" i="237"/>
  <c r="AS117" i="237"/>
  <c r="AM117" i="237"/>
  <c r="AN117" i="237" s="1"/>
  <c r="AO117" i="237" s="1"/>
  <c r="AP117" i="237" s="1"/>
  <c r="AJ117" i="237"/>
  <c r="AG117" i="237"/>
  <c r="AD117" i="237"/>
  <c r="AA117" i="237"/>
  <c r="X117" i="237"/>
  <c r="BK116" i="237"/>
  <c r="BH116" i="237"/>
  <c r="BE116" i="237"/>
  <c r="BB116" i="237"/>
  <c r="AS116" i="237"/>
  <c r="AT116" i="237" s="1"/>
  <c r="AU116" i="237" s="1"/>
  <c r="AV116" i="237" s="1"/>
  <c r="AW116" i="237" s="1"/>
  <c r="AX116" i="237" s="1"/>
  <c r="AY116" i="237" s="1"/>
  <c r="AP116" i="237"/>
  <c r="AM116" i="237"/>
  <c r="AJ116" i="237"/>
  <c r="AG116" i="237"/>
  <c r="AD116" i="237"/>
  <c r="AA116" i="237"/>
  <c r="X116" i="237"/>
  <c r="BK115" i="237"/>
  <c r="BH115" i="237"/>
  <c r="BE115" i="237"/>
  <c r="BB115" i="237"/>
  <c r="AS115" i="237"/>
  <c r="AM115" i="237"/>
  <c r="AJ115" i="237"/>
  <c r="AG115" i="237"/>
  <c r="AD115" i="237"/>
  <c r="AA115" i="237"/>
  <c r="X115" i="237"/>
  <c r="BK94" i="237"/>
  <c r="BK72" i="237"/>
  <c r="BH72" i="237"/>
  <c r="BK89" i="237"/>
  <c r="BH89" i="237"/>
  <c r="BE89" i="237"/>
  <c r="BK81" i="237"/>
  <c r="BH81" i="237"/>
  <c r="BE81" i="237"/>
  <c r="BB81" i="237"/>
  <c r="AV81" i="237"/>
  <c r="AW81" i="237" s="1"/>
  <c r="AS81" i="237"/>
  <c r="AP81" i="237"/>
  <c r="AM81" i="237"/>
  <c r="AJ81" i="237"/>
  <c r="AG81" i="237"/>
  <c r="AD81" i="237"/>
  <c r="AA81" i="237"/>
  <c r="X81" i="237"/>
  <c r="BK76" i="237"/>
  <c r="BH76" i="237"/>
  <c r="BE76" i="237"/>
  <c r="BB76" i="237"/>
  <c r="AY76" i="237"/>
  <c r="BK99" i="237"/>
  <c r="BH99" i="237"/>
  <c r="BE99" i="237"/>
  <c r="BB99" i="237"/>
  <c r="AY99" i="237"/>
  <c r="AV99" i="237"/>
  <c r="AS99" i="237"/>
  <c r="AP99" i="237"/>
  <c r="AM99" i="237"/>
  <c r="AJ99" i="237"/>
  <c r="AG99" i="237"/>
  <c r="AD99" i="237"/>
  <c r="AA99" i="237"/>
  <c r="X99" i="237"/>
  <c r="BK98" i="237"/>
  <c r="BH98" i="237"/>
  <c r="BE98" i="237"/>
  <c r="BB98" i="237"/>
  <c r="AY98" i="237"/>
  <c r="AV98" i="237"/>
  <c r="AS98" i="237"/>
  <c r="AP98" i="237"/>
  <c r="AM98" i="237"/>
  <c r="AJ98" i="237"/>
  <c r="AG98" i="237"/>
  <c r="AD98" i="237"/>
  <c r="AA98" i="237"/>
  <c r="X98" i="237"/>
  <c r="BK97" i="237"/>
  <c r="BH97" i="237"/>
  <c r="BE97" i="237"/>
  <c r="BB97" i="237"/>
  <c r="AY97" i="237"/>
  <c r="AV97" i="237"/>
  <c r="AS97" i="237"/>
  <c r="AP97" i="237"/>
  <c r="AM97" i="237"/>
  <c r="AJ97" i="237"/>
  <c r="AG97" i="237"/>
  <c r="AD97" i="237"/>
  <c r="AA97" i="237"/>
  <c r="X97" i="237"/>
  <c r="BK63" i="237"/>
  <c r="BH63" i="237"/>
  <c r="BE63" i="237"/>
  <c r="BB63" i="237"/>
  <c r="AY63" i="237"/>
  <c r="AS63" i="237"/>
  <c r="AT63" i="237" s="1"/>
  <c r="AT128" i="237" s="1"/>
  <c r="AM63" i="237"/>
  <c r="AN63" i="237" s="1"/>
  <c r="AN128" i="237" s="1"/>
  <c r="AJ63" i="237"/>
  <c r="AG63" i="237"/>
  <c r="AD63" i="237"/>
  <c r="AA63" i="237"/>
  <c r="X63" i="237"/>
  <c r="BK74" i="237"/>
  <c r="BH74" i="237"/>
  <c r="BE74" i="237"/>
  <c r="BB74" i="237"/>
  <c r="AY74" i="237"/>
  <c r="AV74" i="237"/>
  <c r="AS74" i="237"/>
  <c r="AP74" i="237"/>
  <c r="AM74" i="237"/>
  <c r="AJ74" i="237"/>
  <c r="AG74" i="237"/>
  <c r="AD74" i="237"/>
  <c r="AA74" i="237"/>
  <c r="X74" i="237"/>
  <c r="BK96" i="237"/>
  <c r="BH96" i="237"/>
  <c r="BE96" i="237"/>
  <c r="BB96" i="237"/>
  <c r="AY96" i="237"/>
  <c r="AV96" i="237"/>
  <c r="AS96" i="237"/>
  <c r="AP96" i="237"/>
  <c r="AM96" i="237"/>
  <c r="AJ96" i="237"/>
  <c r="AG96" i="237"/>
  <c r="AD96" i="237"/>
  <c r="AA96" i="237"/>
  <c r="X96" i="237"/>
  <c r="BK95" i="237"/>
  <c r="BH95" i="237"/>
  <c r="BE95" i="237"/>
  <c r="BB95" i="237"/>
  <c r="AY95" i="237"/>
  <c r="AV95" i="237"/>
  <c r="AS95" i="237"/>
  <c r="AP95" i="237"/>
  <c r="AM95" i="237"/>
  <c r="AJ95" i="237"/>
  <c r="AG95" i="237"/>
  <c r="AD95" i="237"/>
  <c r="AA95" i="237"/>
  <c r="X95" i="237"/>
  <c r="BK54" i="237"/>
  <c r="BK64" i="237"/>
  <c r="BH64" i="237"/>
  <c r="BE64" i="237"/>
  <c r="BB64" i="237"/>
  <c r="AY64" i="237"/>
  <c r="BK56" i="237"/>
  <c r="BH56" i="237"/>
  <c r="BE56" i="237"/>
  <c r="BB56" i="237"/>
  <c r="AY56" i="237"/>
  <c r="AV56" i="237"/>
  <c r="AS56" i="237"/>
  <c r="AP56" i="237"/>
  <c r="AM56" i="237"/>
  <c r="AJ56" i="237"/>
  <c r="AG56" i="237"/>
  <c r="AD56" i="237"/>
  <c r="AA56" i="237"/>
  <c r="X56" i="237"/>
  <c r="BK50" i="237"/>
  <c r="BH50" i="237"/>
  <c r="BE50" i="237"/>
  <c r="BB50" i="237"/>
  <c r="AY50" i="237"/>
  <c r="AV50" i="237"/>
  <c r="AS50" i="237"/>
  <c r="AP50" i="237"/>
  <c r="AM50" i="237"/>
  <c r="AJ50" i="237"/>
  <c r="AG50" i="237"/>
  <c r="AD50" i="237"/>
  <c r="AA50" i="237"/>
  <c r="BK58" i="237"/>
  <c r="BH58" i="237"/>
  <c r="BE58" i="237"/>
  <c r="BB58" i="237"/>
  <c r="AY58" i="237"/>
  <c r="AV58" i="237"/>
  <c r="AS58" i="237"/>
  <c r="AP58" i="237"/>
  <c r="AM58" i="237"/>
  <c r="BK88" i="237"/>
  <c r="BH88" i="237"/>
  <c r="BE88" i="237"/>
  <c r="BB88" i="237"/>
  <c r="AY88" i="237"/>
  <c r="AV88" i="237"/>
  <c r="AS88" i="237"/>
  <c r="AP88" i="237"/>
  <c r="AM88" i="237"/>
  <c r="AJ88" i="237"/>
  <c r="AG88" i="237"/>
  <c r="AD88" i="237"/>
  <c r="AA88" i="237"/>
  <c r="X88" i="237"/>
  <c r="BK55" i="237"/>
  <c r="BH55" i="237"/>
  <c r="BE55" i="237"/>
  <c r="BB55" i="237"/>
  <c r="AY55" i="237"/>
  <c r="BK91" i="237"/>
  <c r="BH91" i="237"/>
  <c r="BE91" i="237"/>
  <c r="BB91" i="237"/>
  <c r="AV91" i="237"/>
  <c r="AW91" i="237" s="1"/>
  <c r="AS91" i="237"/>
  <c r="AP91" i="237"/>
  <c r="AM91" i="237"/>
  <c r="AJ91" i="237"/>
  <c r="AG91" i="237"/>
  <c r="AD91" i="237"/>
  <c r="AA91" i="237"/>
  <c r="X91" i="237"/>
  <c r="BK86" i="237"/>
  <c r="BH86" i="237"/>
  <c r="BE86" i="237"/>
  <c r="BB86" i="237"/>
  <c r="AY86" i="237"/>
  <c r="AV86" i="237"/>
  <c r="AS86" i="237"/>
  <c r="AP86" i="237"/>
  <c r="AM86" i="237"/>
  <c r="AJ86" i="237"/>
  <c r="AG86" i="237"/>
  <c r="AD86" i="237"/>
  <c r="AA86" i="237"/>
  <c r="X86" i="237"/>
  <c r="BK49" i="237"/>
  <c r="BH49" i="237"/>
  <c r="BE49" i="237"/>
  <c r="BB49" i="237"/>
  <c r="AY49" i="237"/>
  <c r="AV49" i="237"/>
  <c r="AS49" i="237"/>
  <c r="AP49" i="237"/>
  <c r="AM49" i="237"/>
  <c r="AJ49" i="237"/>
  <c r="AG49" i="237"/>
  <c r="AD49" i="237"/>
  <c r="AA49" i="237"/>
  <c r="X49" i="237"/>
  <c r="BK84" i="237"/>
  <c r="BH84" i="237"/>
  <c r="BE84" i="237"/>
  <c r="BB84" i="237"/>
  <c r="AY84" i="237"/>
  <c r="AV84" i="237"/>
  <c r="AS84" i="237"/>
  <c r="AP84" i="237"/>
  <c r="AM84" i="237"/>
  <c r="AJ84" i="237"/>
  <c r="AG84" i="237"/>
  <c r="AD84" i="237"/>
  <c r="AA84" i="237"/>
  <c r="X84" i="237"/>
  <c r="BK80" i="237"/>
  <c r="BH80" i="237"/>
  <c r="BE80" i="237"/>
  <c r="BB80" i="237"/>
  <c r="AY80" i="237"/>
  <c r="AV80" i="237"/>
  <c r="AS80" i="237"/>
  <c r="AP80" i="237"/>
  <c r="AM80" i="237"/>
  <c r="AJ80" i="237"/>
  <c r="AG80" i="237"/>
  <c r="AD80" i="237"/>
  <c r="AA80" i="237"/>
  <c r="X80" i="237"/>
  <c r="BK62" i="237"/>
  <c r="BH62" i="237"/>
  <c r="BE62" i="237"/>
  <c r="BB62" i="237"/>
  <c r="AY62" i="237"/>
  <c r="AV62" i="237"/>
  <c r="AS62" i="237"/>
  <c r="AP62" i="237"/>
  <c r="AM62" i="237"/>
  <c r="AJ62" i="237"/>
  <c r="AG62" i="237"/>
  <c r="AD62" i="237"/>
  <c r="AA62" i="237"/>
  <c r="X62" i="237"/>
  <c r="BK65" i="237"/>
  <c r="BH65" i="237"/>
  <c r="BE65" i="237"/>
  <c r="BB65" i="237"/>
  <c r="AY65" i="237"/>
  <c r="BK79" i="237"/>
  <c r="BH79" i="237"/>
  <c r="BE79" i="237"/>
  <c r="BB79" i="237"/>
  <c r="AY79" i="237"/>
  <c r="AV79" i="237"/>
  <c r="AS79" i="237"/>
  <c r="AP79" i="237"/>
  <c r="AM79" i="237"/>
  <c r="AJ79" i="237"/>
  <c r="AG79" i="237"/>
  <c r="AD79" i="237"/>
  <c r="AA79" i="237"/>
  <c r="X79" i="237"/>
  <c r="BK57" i="237"/>
  <c r="BH57" i="237"/>
  <c r="BE57" i="237"/>
  <c r="BB57" i="237"/>
  <c r="AY57" i="237"/>
  <c r="AV57" i="237"/>
  <c r="AS57" i="237"/>
  <c r="AP57" i="237"/>
  <c r="AM57" i="237"/>
  <c r="AJ57" i="237"/>
  <c r="AG57" i="237"/>
  <c r="AD57" i="237"/>
  <c r="AA57" i="237"/>
  <c r="X57" i="237"/>
  <c r="BK61" i="237"/>
  <c r="BH61" i="237"/>
  <c r="BE61" i="237"/>
  <c r="BB61" i="237"/>
  <c r="AY61" i="237"/>
  <c r="AV61" i="237"/>
  <c r="AS61" i="237"/>
  <c r="AP61" i="237"/>
  <c r="AM61" i="237"/>
  <c r="AJ61" i="237"/>
  <c r="AG61" i="237"/>
  <c r="AD61" i="237"/>
  <c r="AA61" i="237"/>
  <c r="X61" i="237"/>
  <c r="BK43" i="237"/>
  <c r="BH43" i="237"/>
  <c r="BE43" i="237"/>
  <c r="BB43" i="237"/>
  <c r="AY43" i="237"/>
  <c r="AV43" i="237"/>
  <c r="AS43" i="237"/>
  <c r="AP43" i="237"/>
  <c r="AM43" i="237"/>
  <c r="AJ43" i="237"/>
  <c r="AG43" i="237"/>
  <c r="AD43" i="237"/>
  <c r="AA43" i="237"/>
  <c r="X43" i="237"/>
  <c r="BK69" i="237"/>
  <c r="BH69" i="237"/>
  <c r="BE69" i="237"/>
  <c r="BB69" i="237"/>
  <c r="AY69" i="237"/>
  <c r="AV69" i="237"/>
  <c r="AS69" i="237"/>
  <c r="AP69" i="237"/>
  <c r="AM69" i="237"/>
  <c r="AJ69" i="237"/>
  <c r="AG69" i="237"/>
  <c r="AD69" i="237"/>
  <c r="AA69" i="237"/>
  <c r="X69" i="237"/>
  <c r="BK35" i="237"/>
  <c r="BH35" i="237"/>
  <c r="BK45" i="237"/>
  <c r="BH45" i="237"/>
  <c r="BE45" i="237"/>
  <c r="BB45" i="237"/>
  <c r="AY45" i="237"/>
  <c r="AV45" i="237"/>
  <c r="AS45" i="237"/>
  <c r="AP45" i="237"/>
  <c r="AM45" i="237"/>
  <c r="AJ45" i="237"/>
  <c r="AG45" i="237"/>
  <c r="AD45" i="237"/>
  <c r="AA45" i="237"/>
  <c r="X45" i="237"/>
  <c r="BK48" i="237"/>
  <c r="BH48" i="237"/>
  <c r="BE48" i="237"/>
  <c r="BB48" i="237"/>
  <c r="AY48" i="237"/>
  <c r="BK52" i="237"/>
  <c r="BH52" i="237"/>
  <c r="BE52" i="237"/>
  <c r="BB52" i="237"/>
  <c r="AY52" i="237"/>
  <c r="AV52" i="237"/>
  <c r="AS52" i="237"/>
  <c r="AP52" i="237"/>
  <c r="AM52" i="237"/>
  <c r="AJ52" i="237"/>
  <c r="AG52" i="237"/>
  <c r="AD52" i="237"/>
  <c r="AA52" i="237"/>
  <c r="X52" i="237"/>
  <c r="BK87" i="237"/>
  <c r="BH87" i="237"/>
  <c r="BE87" i="237"/>
  <c r="BB87" i="237"/>
  <c r="AY87" i="237"/>
  <c r="AV87" i="237"/>
  <c r="AS87" i="237"/>
  <c r="AP87" i="237"/>
  <c r="AM87" i="237"/>
  <c r="AJ87" i="237"/>
  <c r="AG87" i="237"/>
  <c r="AD87" i="237"/>
  <c r="AA87" i="237"/>
  <c r="X87" i="237"/>
  <c r="BK60" i="237"/>
  <c r="BH60" i="237"/>
  <c r="BE60" i="237"/>
  <c r="BB60" i="237"/>
  <c r="AY60" i="237"/>
  <c r="AV60" i="237"/>
  <c r="AS60" i="237"/>
  <c r="AP60" i="237"/>
  <c r="AM60" i="237"/>
  <c r="AJ60" i="237"/>
  <c r="AG60" i="237"/>
  <c r="AD60" i="237"/>
  <c r="AA60" i="237"/>
  <c r="X60" i="237"/>
  <c r="BK46" i="237"/>
  <c r="BH46" i="237"/>
  <c r="BE46" i="237"/>
  <c r="BB46" i="237"/>
  <c r="AY46" i="237"/>
  <c r="AV46" i="237"/>
  <c r="AS46" i="237"/>
  <c r="AP46" i="237"/>
  <c r="AM46" i="237"/>
  <c r="AJ46" i="237"/>
  <c r="AG46" i="237"/>
  <c r="AD46" i="237"/>
  <c r="AA46" i="237"/>
  <c r="X46" i="237"/>
  <c r="BK19" i="237"/>
  <c r="BH19" i="237"/>
  <c r="BE19" i="237"/>
  <c r="BB19" i="237"/>
  <c r="AY19" i="237"/>
  <c r="AV19" i="237"/>
  <c r="AS19" i="237"/>
  <c r="AP19" i="237"/>
  <c r="AM19" i="237"/>
  <c r="AJ19" i="237"/>
  <c r="AG19" i="237"/>
  <c r="AD19" i="237"/>
  <c r="AA19" i="237"/>
  <c r="X19" i="237"/>
  <c r="BK40" i="237"/>
  <c r="BH40" i="237"/>
  <c r="BE40" i="237"/>
  <c r="BB40" i="237"/>
  <c r="AY40" i="237"/>
  <c r="AV40" i="237"/>
  <c r="AS40" i="237"/>
  <c r="AP40" i="237"/>
  <c r="AM40" i="237"/>
  <c r="AJ40" i="237"/>
  <c r="AG40" i="237"/>
  <c r="AD40" i="237"/>
  <c r="AA40" i="237"/>
  <c r="X40" i="237"/>
  <c r="BK51" i="237"/>
  <c r="BH51" i="237"/>
  <c r="BE51" i="237"/>
  <c r="BB51" i="237"/>
  <c r="AY51" i="237"/>
  <c r="AV51" i="237"/>
  <c r="AS51" i="237"/>
  <c r="AP51" i="237"/>
  <c r="AM51" i="237"/>
  <c r="AJ51" i="237"/>
  <c r="AG51" i="237"/>
  <c r="AD51" i="237"/>
  <c r="AA51" i="237"/>
  <c r="BK47" i="237"/>
  <c r="BH47" i="237"/>
  <c r="BE47" i="237"/>
  <c r="BB47" i="237"/>
  <c r="AY47" i="237"/>
  <c r="AV47" i="237"/>
  <c r="AS47" i="237"/>
  <c r="AP47" i="237"/>
  <c r="AM47" i="237"/>
  <c r="AJ47" i="237"/>
  <c r="AG47" i="237"/>
  <c r="AD47" i="237"/>
  <c r="AA47" i="237"/>
  <c r="X47" i="237"/>
  <c r="BK36" i="237"/>
  <c r="BH36" i="237"/>
  <c r="BE36" i="237"/>
  <c r="BB36" i="237"/>
  <c r="AY36" i="237"/>
  <c r="AV36" i="237"/>
  <c r="AS36" i="237"/>
  <c r="AP36" i="237"/>
  <c r="AM36" i="237"/>
  <c r="AJ36" i="237"/>
  <c r="AG36" i="237"/>
  <c r="AD36" i="237"/>
  <c r="AA36" i="237"/>
  <c r="X36" i="237"/>
  <c r="BK30" i="237"/>
  <c r="BH30" i="237"/>
  <c r="BE30" i="237"/>
  <c r="BB30" i="237"/>
  <c r="AY30" i="237"/>
  <c r="AV30" i="237"/>
  <c r="AS30" i="237"/>
  <c r="AP30" i="237"/>
  <c r="AM30" i="237"/>
  <c r="AJ30" i="237"/>
  <c r="AG30" i="237"/>
  <c r="AD30" i="237"/>
  <c r="AA30" i="237"/>
  <c r="X30" i="237"/>
  <c r="BK42" i="237"/>
  <c r="BH42" i="237"/>
  <c r="BE42" i="237"/>
  <c r="BB42" i="237"/>
  <c r="AY42" i="237"/>
  <c r="AV42" i="237"/>
  <c r="AS42" i="237"/>
  <c r="AP42" i="237"/>
  <c r="AM42" i="237"/>
  <c r="AJ42" i="237"/>
  <c r="AG42" i="237"/>
  <c r="AD42" i="237"/>
  <c r="AA42" i="237"/>
  <c r="X42" i="237"/>
  <c r="BK38" i="237"/>
  <c r="BH38" i="237"/>
  <c r="BE38" i="237"/>
  <c r="BB38" i="237"/>
  <c r="AY38" i="237"/>
  <c r="AV38" i="237"/>
  <c r="AS38" i="237"/>
  <c r="AP38" i="237"/>
  <c r="AM38" i="237"/>
  <c r="AJ38" i="237"/>
  <c r="AG38" i="237"/>
  <c r="AD38" i="237"/>
  <c r="AA38" i="237"/>
  <c r="X38" i="237"/>
  <c r="BK41" i="237"/>
  <c r="BH41" i="237"/>
  <c r="BE41" i="237"/>
  <c r="BB41" i="237"/>
  <c r="AY41" i="237"/>
  <c r="AV41" i="237"/>
  <c r="AS41" i="237"/>
  <c r="AP41" i="237"/>
  <c r="AM41" i="237"/>
  <c r="AJ41" i="237"/>
  <c r="AG41" i="237"/>
  <c r="AD41" i="237"/>
  <c r="AA41" i="237"/>
  <c r="X41" i="237"/>
  <c r="BK31" i="237"/>
  <c r="BH31" i="237"/>
  <c r="BE31" i="237"/>
  <c r="BB31" i="237"/>
  <c r="AY31" i="237"/>
  <c r="AV31" i="237"/>
  <c r="AS31" i="237"/>
  <c r="AP31" i="237"/>
  <c r="AM31" i="237"/>
  <c r="AJ31" i="237"/>
  <c r="AG31" i="237"/>
  <c r="AD31" i="237"/>
  <c r="AA31" i="237"/>
  <c r="X31" i="237"/>
  <c r="BK28" i="237"/>
  <c r="BH28" i="237"/>
  <c r="BE28" i="237"/>
  <c r="BB28" i="237"/>
  <c r="AY28" i="237"/>
  <c r="AV28" i="237"/>
  <c r="AS28" i="237"/>
  <c r="AP28" i="237"/>
  <c r="AM28" i="237"/>
  <c r="AJ28" i="237"/>
  <c r="AG28" i="237"/>
  <c r="AD28" i="237"/>
  <c r="AA28" i="237"/>
  <c r="X28" i="237"/>
  <c r="BK39" i="237"/>
  <c r="BH39" i="237"/>
  <c r="BE39" i="237"/>
  <c r="BB39" i="237"/>
  <c r="AY39" i="237"/>
  <c r="AV39" i="237"/>
  <c r="AS39" i="237"/>
  <c r="AP39" i="237"/>
  <c r="AM39" i="237"/>
  <c r="AJ39" i="237"/>
  <c r="AG39" i="237"/>
  <c r="AD39" i="237"/>
  <c r="AA39" i="237"/>
  <c r="X39" i="237"/>
  <c r="BK29" i="237"/>
  <c r="BH29" i="237"/>
  <c r="BE29" i="237"/>
  <c r="BB29" i="237"/>
  <c r="AY29" i="237"/>
  <c r="AV29" i="237"/>
  <c r="AS29" i="237"/>
  <c r="AP29" i="237"/>
  <c r="AM29" i="237"/>
  <c r="AJ29" i="237"/>
  <c r="AG29" i="237"/>
  <c r="AD29" i="237"/>
  <c r="AA29" i="237"/>
  <c r="X29" i="237"/>
  <c r="BK18" i="237"/>
  <c r="BH18" i="237"/>
  <c r="BE18" i="237"/>
  <c r="BB18" i="237"/>
  <c r="AY18" i="237"/>
  <c r="AV18" i="237"/>
  <c r="AS18" i="237"/>
  <c r="AP18" i="237"/>
  <c r="AM18" i="237"/>
  <c r="AJ18" i="237"/>
  <c r="AG18" i="237"/>
  <c r="AD18" i="237"/>
  <c r="AA18" i="237"/>
  <c r="X18" i="237"/>
  <c r="BK27" i="237"/>
  <c r="BH27" i="237"/>
  <c r="BE27" i="237"/>
  <c r="BB27" i="237"/>
  <c r="AY27" i="237"/>
  <c r="AV27" i="237"/>
  <c r="AS27" i="237"/>
  <c r="AP27" i="237"/>
  <c r="AM27" i="237"/>
  <c r="AJ27" i="237"/>
  <c r="AG27" i="237"/>
  <c r="AD27" i="237"/>
  <c r="AA27" i="237"/>
  <c r="X27" i="237"/>
  <c r="BK32" i="237"/>
  <c r="BH32" i="237"/>
  <c r="BE32" i="237"/>
  <c r="BB32" i="237"/>
  <c r="AY32" i="237"/>
  <c r="AV32" i="237"/>
  <c r="AS32" i="237"/>
  <c r="AP32" i="237"/>
  <c r="AM32" i="237"/>
  <c r="AJ32" i="237"/>
  <c r="BK26" i="237"/>
  <c r="BH26" i="237"/>
  <c r="BE26" i="237"/>
  <c r="BB26" i="237"/>
  <c r="AY26" i="237"/>
  <c r="AV26" i="237"/>
  <c r="AS26" i="237"/>
  <c r="AP26" i="237"/>
  <c r="AM26" i="237"/>
  <c r="AJ26" i="237"/>
  <c r="AG26" i="237"/>
  <c r="AD26" i="237"/>
  <c r="AA26" i="237"/>
  <c r="X26" i="237"/>
  <c r="BK33" i="237"/>
  <c r="BH33" i="237"/>
  <c r="BE33" i="237"/>
  <c r="BB33" i="237"/>
  <c r="AY33" i="237"/>
  <c r="AV33" i="237"/>
  <c r="AS33" i="237"/>
  <c r="AP33" i="237"/>
  <c r="AM33" i="237"/>
  <c r="AJ33" i="237"/>
  <c r="BK24" i="237"/>
  <c r="BH24" i="237"/>
  <c r="BE24" i="237"/>
  <c r="BB24" i="237"/>
  <c r="AY24" i="237"/>
  <c r="AV24" i="237"/>
  <c r="AS24" i="237"/>
  <c r="AP24" i="237"/>
  <c r="AM24" i="237"/>
  <c r="AJ24" i="237"/>
  <c r="AG24" i="237"/>
  <c r="AD24" i="237"/>
  <c r="AA24" i="237"/>
  <c r="X24" i="237"/>
  <c r="BK14" i="237"/>
  <c r="BH14" i="237"/>
  <c r="BE14" i="237"/>
  <c r="BB14" i="237"/>
  <c r="AY14" i="237"/>
  <c r="AV14" i="237"/>
  <c r="AS14" i="237"/>
  <c r="AP14" i="237"/>
  <c r="AM14" i="237"/>
  <c r="AJ14" i="237"/>
  <c r="AG14" i="237"/>
  <c r="AD14" i="237"/>
  <c r="AA14" i="237"/>
  <c r="X14" i="237"/>
  <c r="U14" i="237"/>
  <c r="U128" i="237" s="1"/>
  <c r="R14" i="237"/>
  <c r="R128" i="237" s="1"/>
  <c r="O14" i="237"/>
  <c r="O128" i="237" s="1"/>
  <c r="L14" i="237"/>
  <c r="L128" i="237" s="1"/>
  <c r="I14" i="237"/>
  <c r="I128" i="237" s="1"/>
  <c r="F14" i="237"/>
  <c r="F128" i="237" s="1"/>
  <c r="BK20" i="237"/>
  <c r="BH20" i="237"/>
  <c r="BE20" i="237"/>
  <c r="BB20" i="237"/>
  <c r="AY20" i="237"/>
  <c r="AV20" i="237"/>
  <c r="AS20" i="237"/>
  <c r="AP20" i="237"/>
  <c r="AM20" i="237"/>
  <c r="AJ20" i="237"/>
  <c r="AG20" i="237"/>
  <c r="AD20" i="237"/>
  <c r="AA20" i="237"/>
  <c r="X20" i="237"/>
  <c r="BK22" i="237"/>
  <c r="BH22" i="237"/>
  <c r="BE22" i="237"/>
  <c r="BB22" i="237"/>
  <c r="AY22" i="237"/>
  <c r="AV22" i="237"/>
  <c r="AS22" i="237"/>
  <c r="AP22" i="237"/>
  <c r="AM22" i="237"/>
  <c r="AJ22" i="237"/>
  <c r="AG22" i="237"/>
  <c r="AD22" i="237"/>
  <c r="AA22" i="237"/>
  <c r="X22" i="237"/>
  <c r="BK23" i="237"/>
  <c r="BH23" i="237"/>
  <c r="BE23" i="237"/>
  <c r="BB23" i="237"/>
  <c r="AY23" i="237"/>
  <c r="AV23" i="237"/>
  <c r="AS23" i="237"/>
  <c r="AP23" i="237"/>
  <c r="AM23" i="237"/>
  <c r="AJ23" i="237"/>
  <c r="AG23" i="237"/>
  <c r="AD23" i="237"/>
  <c r="AA23" i="237"/>
  <c r="X23" i="237"/>
  <c r="BK25" i="237"/>
  <c r="BH25" i="237"/>
  <c r="BE25" i="237"/>
  <c r="BB25" i="237"/>
  <c r="AY25" i="237"/>
  <c r="AV25" i="237"/>
  <c r="AS25" i="237"/>
  <c r="AP25" i="237"/>
  <c r="AM25" i="237"/>
  <c r="AJ25" i="237"/>
  <c r="AG25" i="237"/>
  <c r="AD25" i="237"/>
  <c r="AA25" i="237"/>
  <c r="X25" i="237"/>
  <c r="BK21" i="237"/>
  <c r="BH21" i="237"/>
  <c r="BE21" i="237"/>
  <c r="BB21" i="237"/>
  <c r="AY21" i="237"/>
  <c r="AV21" i="237"/>
  <c r="AS21" i="237"/>
  <c r="AP21" i="237"/>
  <c r="AM21" i="237"/>
  <c r="AJ21" i="237"/>
  <c r="AG21" i="237"/>
  <c r="AD21" i="237"/>
  <c r="AA21" i="237"/>
  <c r="X21" i="237"/>
  <c r="BK17" i="237"/>
  <c r="BH17" i="237"/>
  <c r="BE17" i="237"/>
  <c r="BB17" i="237"/>
  <c r="AY17" i="237"/>
  <c r="AV17" i="237"/>
  <c r="AS17" i="237"/>
  <c r="AP17" i="237"/>
  <c r="AM17" i="237"/>
  <c r="AJ17" i="237"/>
  <c r="AG17" i="237"/>
  <c r="AD17" i="237"/>
  <c r="AA17" i="237"/>
  <c r="X17" i="237"/>
  <c r="BK15" i="237"/>
  <c r="BH15" i="237"/>
  <c r="BE15" i="237"/>
  <c r="BB15" i="237"/>
  <c r="AY15" i="237"/>
  <c r="AV15" i="237"/>
  <c r="AS15" i="237"/>
  <c r="AP15" i="237"/>
  <c r="AM15" i="237"/>
  <c r="AJ15" i="237"/>
  <c r="AG15" i="237"/>
  <c r="AD15" i="237"/>
  <c r="AA15" i="237"/>
  <c r="X15" i="237"/>
  <c r="BK16" i="237"/>
  <c r="BH16" i="237"/>
  <c r="BE16" i="237"/>
  <c r="BB16" i="237"/>
  <c r="AY16" i="237"/>
  <c r="AV16" i="237"/>
  <c r="AS16" i="237"/>
  <c r="AP16" i="237"/>
  <c r="AM16" i="237"/>
  <c r="AJ16" i="237"/>
  <c r="AG16" i="237"/>
  <c r="AD16" i="237"/>
  <c r="AA16" i="237"/>
  <c r="X16" i="237"/>
  <c r="BK13" i="237"/>
  <c r="BH13" i="237"/>
  <c r="BE13" i="237"/>
  <c r="BB13" i="237"/>
  <c r="AY13" i="237"/>
  <c r="AV13" i="237"/>
  <c r="AS13" i="237"/>
  <c r="AP13" i="237"/>
  <c r="AM13" i="237"/>
  <c r="AJ13" i="237"/>
  <c r="AG13" i="237"/>
  <c r="AD13" i="237"/>
  <c r="AA13" i="237"/>
  <c r="X13" i="237"/>
  <c r="BK12" i="237"/>
  <c r="BH12" i="237"/>
  <c r="BE12" i="237"/>
  <c r="BB12" i="237"/>
  <c r="AY12" i="237"/>
  <c r="AV12" i="237"/>
  <c r="AS12" i="237"/>
  <c r="AP12" i="237"/>
  <c r="AM12" i="237"/>
  <c r="AJ12" i="237"/>
  <c r="AG12" i="237"/>
  <c r="AD12" i="237"/>
  <c r="AA12" i="237"/>
  <c r="X12" i="237"/>
  <c r="C85" i="232"/>
  <c r="BR33" i="232"/>
  <c r="BO33" i="232"/>
  <c r="BL33" i="232"/>
  <c r="BI33" i="232"/>
  <c r="BF33" i="232"/>
  <c r="BR44" i="232"/>
  <c r="BR43" i="232"/>
  <c r="BR40" i="232"/>
  <c r="BR38" i="232"/>
  <c r="BO38" i="232"/>
  <c r="BL38" i="232"/>
  <c r="BI38" i="232"/>
  <c r="BF38" i="232"/>
  <c r="BC38" i="232"/>
  <c r="AZ38" i="232"/>
  <c r="AW38" i="232"/>
  <c r="AT38" i="232"/>
  <c r="AQ38" i="232"/>
  <c r="AN38" i="232"/>
  <c r="AK38" i="232"/>
  <c r="AH38" i="232"/>
  <c r="BR39" i="232"/>
  <c r="BO39" i="232"/>
  <c r="BL39" i="232"/>
  <c r="BI39" i="232"/>
  <c r="BF39" i="232"/>
  <c r="BC39" i="232"/>
  <c r="AZ39" i="232"/>
  <c r="AW39" i="232"/>
  <c r="AT39" i="232"/>
  <c r="AQ39" i="232"/>
  <c r="AN39" i="232"/>
  <c r="AK39" i="232"/>
  <c r="AH39" i="232"/>
  <c r="BR36" i="232"/>
  <c r="BO36" i="232"/>
  <c r="BL36" i="232"/>
  <c r="BI36" i="232"/>
  <c r="BF36" i="232"/>
  <c r="BC36" i="232"/>
  <c r="AZ36" i="232"/>
  <c r="AW36" i="232"/>
  <c r="AT36" i="232"/>
  <c r="AQ36" i="232"/>
  <c r="AN36" i="232"/>
  <c r="AK36" i="232"/>
  <c r="AH36" i="232"/>
  <c r="BR31" i="232"/>
  <c r="BO31" i="232"/>
  <c r="BL31" i="232"/>
  <c r="BI31" i="232"/>
  <c r="BF31" i="232"/>
  <c r="BC31" i="232"/>
  <c r="AZ31" i="232"/>
  <c r="AW31" i="232"/>
  <c r="AT31" i="232"/>
  <c r="AQ31" i="232"/>
  <c r="AN31" i="232"/>
  <c r="AK31" i="232"/>
  <c r="AH31" i="232"/>
  <c r="BR30" i="232"/>
  <c r="BO30" i="232"/>
  <c r="BL30" i="232"/>
  <c r="BI30" i="232"/>
  <c r="BF30" i="232"/>
  <c r="BC30" i="232"/>
  <c r="AZ30" i="232"/>
  <c r="AW30" i="232"/>
  <c r="AT30" i="232"/>
  <c r="AQ30" i="232"/>
  <c r="AN30" i="232"/>
  <c r="AK30" i="232"/>
  <c r="AH30" i="232"/>
  <c r="BR42" i="232"/>
  <c r="BR34" i="232"/>
  <c r="BR32" i="232"/>
  <c r="BO32" i="232"/>
  <c r="BL32" i="232"/>
  <c r="BI32" i="232"/>
  <c r="BF32" i="232"/>
  <c r="BC32" i="232"/>
  <c r="AZ32" i="232"/>
  <c r="AW32" i="232"/>
  <c r="AT32" i="232"/>
  <c r="AQ32" i="232"/>
  <c r="AN32" i="232"/>
  <c r="AK32" i="232"/>
  <c r="AH32" i="232"/>
  <c r="BR37" i="232"/>
  <c r="BO37" i="232"/>
  <c r="BL37" i="232"/>
  <c r="BI37" i="232"/>
  <c r="BF37" i="232"/>
  <c r="BC37" i="232"/>
  <c r="AZ37" i="232"/>
  <c r="AW37" i="232"/>
  <c r="AT37" i="232"/>
  <c r="AQ37" i="232"/>
  <c r="AN37" i="232"/>
  <c r="AK37" i="232"/>
  <c r="AH37" i="232"/>
  <c r="BR29" i="232"/>
  <c r="BO29" i="232"/>
  <c r="BL29" i="232"/>
  <c r="BI29" i="232"/>
  <c r="BF29" i="232"/>
  <c r="BC29" i="232"/>
  <c r="AZ29" i="232"/>
  <c r="AW29" i="232"/>
  <c r="AT29" i="232"/>
  <c r="AQ29" i="232"/>
  <c r="AN29" i="232"/>
  <c r="AK29" i="232"/>
  <c r="AH29" i="232"/>
  <c r="BR27" i="232"/>
  <c r="BO27" i="232"/>
  <c r="BL27" i="232"/>
  <c r="BI27" i="232"/>
  <c r="BF27" i="232"/>
  <c r="BC27" i="232"/>
  <c r="AZ27" i="232"/>
  <c r="AW27" i="232"/>
  <c r="AT27" i="232"/>
  <c r="AQ27" i="232"/>
  <c r="AN27" i="232"/>
  <c r="AK27" i="232"/>
  <c r="AH27" i="232"/>
  <c r="BR26" i="232"/>
  <c r="BO26" i="232"/>
  <c r="BL26" i="232"/>
  <c r="BI26" i="232"/>
  <c r="BF26" i="232"/>
  <c r="BC26" i="232"/>
  <c r="AZ26" i="232"/>
  <c r="AW26" i="232"/>
  <c r="AT26" i="232"/>
  <c r="AQ26" i="232"/>
  <c r="AN26" i="232"/>
  <c r="AK26" i="232"/>
  <c r="AH26" i="232"/>
  <c r="BR21" i="232"/>
  <c r="BO21" i="232"/>
  <c r="BL21" i="232"/>
  <c r="BI21" i="232"/>
  <c r="BF21" i="232"/>
  <c r="BC21" i="232"/>
  <c r="AZ21" i="232"/>
  <c r="AW21" i="232"/>
  <c r="AT21" i="232"/>
  <c r="AQ21" i="232"/>
  <c r="AN21" i="232"/>
  <c r="AK21" i="232"/>
  <c r="AH21" i="232"/>
  <c r="BR25" i="232"/>
  <c r="BO25" i="232"/>
  <c r="BL25" i="232"/>
  <c r="BI25" i="232"/>
  <c r="BF25" i="232"/>
  <c r="BC25" i="232"/>
  <c r="AZ25" i="232"/>
  <c r="AW25" i="232"/>
  <c r="AT25" i="232"/>
  <c r="AQ25" i="232"/>
  <c r="AN25" i="232"/>
  <c r="AK25" i="232"/>
  <c r="AH25" i="232"/>
  <c r="BR24" i="232"/>
  <c r="BR22" i="232"/>
  <c r="BO22" i="232"/>
  <c r="BL22" i="232"/>
  <c r="BI22" i="232"/>
  <c r="BF22" i="232"/>
  <c r="BC22" i="232"/>
  <c r="AZ22" i="232"/>
  <c r="AW22" i="232"/>
  <c r="AT22" i="232"/>
  <c r="AQ22" i="232"/>
  <c r="AN22" i="232"/>
  <c r="AK22" i="232"/>
  <c r="AH22" i="232"/>
  <c r="BR23" i="232"/>
  <c r="BO23" i="232"/>
  <c r="BL23" i="232"/>
  <c r="BI23" i="232"/>
  <c r="BF23" i="232"/>
  <c r="BC23" i="232"/>
  <c r="AZ23" i="232"/>
  <c r="AW23" i="232"/>
  <c r="AT23" i="232"/>
  <c r="AQ23" i="232"/>
  <c r="AN23" i="232"/>
  <c r="AK23" i="232"/>
  <c r="AH23" i="232"/>
  <c r="BR15" i="232"/>
  <c r="BO15" i="232"/>
  <c r="BL15" i="232"/>
  <c r="BI15" i="232"/>
  <c r="BF15" i="232"/>
  <c r="BC15" i="232"/>
  <c r="AZ15" i="232"/>
  <c r="AW15" i="232"/>
  <c r="AT15" i="232"/>
  <c r="AQ15" i="232"/>
  <c r="AN15" i="232"/>
  <c r="AK15" i="232"/>
  <c r="AH15" i="232"/>
  <c r="BR17" i="232"/>
  <c r="BO17" i="232"/>
  <c r="BL17" i="232"/>
  <c r="BI17" i="232"/>
  <c r="BF17" i="232"/>
  <c r="BC17" i="232"/>
  <c r="AZ17" i="232"/>
  <c r="AW17" i="232"/>
  <c r="AT17" i="232"/>
  <c r="AQ17" i="232"/>
  <c r="AN17" i="232"/>
  <c r="AK17" i="232"/>
  <c r="AH17" i="232"/>
  <c r="BR14" i="232"/>
  <c r="BR19" i="232"/>
  <c r="BO19" i="232"/>
  <c r="BL19" i="232"/>
  <c r="BI19" i="232"/>
  <c r="BF19" i="232"/>
  <c r="BC19" i="232"/>
  <c r="AZ19" i="232"/>
  <c r="AW19" i="232"/>
  <c r="AT19" i="232"/>
  <c r="AQ19" i="232"/>
  <c r="AN19" i="232"/>
  <c r="AK19" i="232"/>
  <c r="AH19" i="232"/>
  <c r="BR18" i="232"/>
  <c r="BO18" i="232"/>
  <c r="BL18" i="232"/>
  <c r="BI18" i="232"/>
  <c r="BF18" i="232"/>
  <c r="BC18" i="232"/>
  <c r="AZ18" i="232"/>
  <c r="AW18" i="232"/>
  <c r="AT18" i="232"/>
  <c r="AQ18" i="232"/>
  <c r="AN18" i="232"/>
  <c r="AK18" i="232"/>
  <c r="AH18" i="232"/>
  <c r="BR20" i="232"/>
  <c r="BO20" i="232"/>
  <c r="BL20" i="232"/>
  <c r="BI20" i="232"/>
  <c r="BF20" i="232"/>
  <c r="BC20" i="232"/>
  <c r="AZ20" i="232"/>
  <c r="AW20" i="232"/>
  <c r="AT20" i="232"/>
  <c r="AQ20" i="232"/>
  <c r="AN20" i="232"/>
  <c r="AK20" i="232"/>
  <c r="AH20" i="232"/>
  <c r="BR16" i="232"/>
  <c r="BO16" i="232"/>
  <c r="BL16" i="232"/>
  <c r="BI16" i="232"/>
  <c r="BF16" i="232"/>
  <c r="BC16" i="232"/>
  <c r="AZ16" i="232"/>
  <c r="AW16" i="232"/>
  <c r="AT16" i="232"/>
  <c r="AQ16" i="232"/>
  <c r="AN16" i="232"/>
  <c r="AK16" i="232"/>
  <c r="AH16" i="232"/>
  <c r="BR13" i="232"/>
  <c r="BO13" i="232"/>
  <c r="BL13" i="232"/>
  <c r="BI13" i="232"/>
  <c r="BF13" i="232"/>
  <c r="BC13" i="232"/>
  <c r="AZ13" i="232"/>
  <c r="AW13" i="232"/>
  <c r="AT13" i="232"/>
  <c r="AQ13" i="232"/>
  <c r="AN13" i="232"/>
  <c r="AK13" i="232"/>
  <c r="AH13" i="232"/>
  <c r="BR12" i="232"/>
  <c r="BO12" i="232"/>
  <c r="BO47" i="232" s="1"/>
  <c r="BL12" i="232"/>
  <c r="BI12" i="232"/>
  <c r="BF12" i="232"/>
  <c r="BC12" i="232"/>
  <c r="AZ12" i="232"/>
  <c r="AW12" i="232"/>
  <c r="AT12" i="232"/>
  <c r="AQ12" i="232"/>
  <c r="AQ47" i="232" s="1"/>
  <c r="AN12" i="232"/>
  <c r="AK12" i="232"/>
  <c r="AH12" i="232"/>
  <c r="AT47" i="232" l="1"/>
  <c r="BR47" i="232"/>
  <c r="AZ47" i="232"/>
  <c r="AW47" i="232"/>
  <c r="BC47" i="232"/>
  <c r="BF47" i="232"/>
  <c r="AH47" i="232"/>
  <c r="AK47" i="232"/>
  <c r="BI47" i="232"/>
  <c r="AN47" i="232"/>
  <c r="BL47" i="232"/>
  <c r="AW128" i="237"/>
  <c r="X128" i="237"/>
  <c r="AA128" i="237"/>
  <c r="AS128" i="237"/>
  <c r="AD128" i="237"/>
  <c r="BE128" i="237"/>
  <c r="AJ128" i="237"/>
  <c r="BH128" i="237"/>
  <c r="BB128" i="237"/>
  <c r="AG128" i="237"/>
  <c r="AM128" i="237"/>
  <c r="BK128" i="237"/>
  <c r="AY81" i="237"/>
  <c r="AT115" i="237"/>
  <c r="AN115" i="237"/>
  <c r="AO63" i="237"/>
  <c r="AO128" i="237" s="1"/>
  <c r="AU63" i="237"/>
  <c r="AU128" i="237" s="1"/>
  <c r="BA119" i="237"/>
  <c r="AY91" i="237"/>
  <c r="AI120" i="237"/>
  <c r="AY128" i="237" l="1"/>
  <c r="AO115" i="237"/>
  <c r="AP115" i="237" s="1"/>
  <c r="AU115" i="237"/>
  <c r="AP63" i="237"/>
  <c r="AP128" i="237" s="1"/>
  <c r="BB119" i="237"/>
  <c r="AV63" i="237"/>
  <c r="AV128" i="237" s="1"/>
  <c r="AJ120" i="237"/>
  <c r="AV115" i="237" l="1"/>
  <c r="AW115" i="237" s="1"/>
  <c r="AX115" i="237" l="1"/>
  <c r="AY115" i="237" l="1"/>
  <c r="B12" i="232" l="1"/>
  <c r="B13" i="232" s="1"/>
  <c r="B14" i="232" s="1"/>
  <c r="B16" i="232" l="1"/>
  <c r="B17" i="232"/>
  <c r="B18" i="232"/>
  <c r="B19" i="232"/>
  <c r="B20" i="232"/>
  <c r="B21" i="232"/>
  <c r="B22" i="232" s="1"/>
  <c r="B23" i="232" s="1"/>
  <c r="B24" i="232" s="1"/>
  <c r="B25" i="232" s="1"/>
  <c r="B26" i="232" s="1"/>
  <c r="B27" i="232" s="1"/>
  <c r="B28" i="232" s="1"/>
  <c r="B29" i="232" s="1"/>
  <c r="B30" i="232" s="1"/>
  <c r="B31" i="232" s="1"/>
  <c r="B32" i="232" s="1"/>
  <c r="B33" i="232" s="1"/>
  <c r="B34" i="232" s="1"/>
  <c r="B35" i="232" s="1"/>
  <c r="B36" i="232" s="1"/>
  <c r="B37" i="232" s="1"/>
  <c r="B38" i="232" s="1"/>
  <c r="B39" i="232" s="1"/>
  <c r="B40" i="232" s="1"/>
  <c r="B41" i="232" s="1"/>
  <c r="B42" i="232" s="1"/>
  <c r="B43" i="232" s="1"/>
  <c r="B44" i="232" s="1"/>
  <c r="B45" i="232" s="1"/>
  <c r="B46" i="232" s="1"/>
  <c r="C12" i="238"/>
  <c r="C13" i="238"/>
  <c r="C14" i="238"/>
  <c r="C15" i="238"/>
  <c r="C16" i="238"/>
  <c r="C17" i="238"/>
  <c r="C18" i="238"/>
  <c r="C19" i="238"/>
  <c r="C20" i="238"/>
  <c r="C21" i="238"/>
  <c r="C22" i="238"/>
  <c r="C23" i="238"/>
  <c r="C24" i="238"/>
  <c r="C25" i="238"/>
  <c r="C26" i="238"/>
  <c r="C27" i="238"/>
  <c r="C28" i="238"/>
  <c r="C29" i="238"/>
  <c r="C30" i="238"/>
  <c r="C31" i="238"/>
  <c r="C32" i="238"/>
  <c r="C33" i="238"/>
  <c r="C34" i="238"/>
  <c r="C35" i="238"/>
  <c r="C36" i="238"/>
  <c r="C37" i="238"/>
  <c r="C38" i="238"/>
  <c r="C39" i="238"/>
  <c r="C40" i="238"/>
  <c r="C41" i="238"/>
  <c r="C42" i="238"/>
  <c r="C43" i="238"/>
  <c r="C44" i="238"/>
  <c r="C45" i="238"/>
  <c r="C46" i="238"/>
  <c r="C47" i="238"/>
  <c r="C48" i="238"/>
  <c r="C49" i="238" s="1"/>
  <c r="C50" i="238" s="1"/>
  <c r="C51" i="238" s="1"/>
  <c r="C52" i="238" s="1"/>
  <c r="C53" i="238" s="1"/>
  <c r="C54" i="238" s="1"/>
  <c r="C12" i="231" l="1"/>
  <c r="C13" i="231"/>
  <c r="C14" i="231"/>
  <c r="C15" i="231"/>
  <c r="C16" i="231"/>
  <c r="C17" i="231"/>
  <c r="C18" i="231"/>
  <c r="C19" i="231"/>
  <c r="C20" i="231"/>
  <c r="C21" i="231"/>
  <c r="C22" i="231"/>
  <c r="C23" i="231"/>
  <c r="C24" i="231"/>
  <c r="C25" i="231"/>
  <c r="C26" i="231"/>
  <c r="C27" i="231"/>
  <c r="C28" i="231"/>
  <c r="C29" i="231"/>
  <c r="C30" i="231"/>
  <c r="C31" i="231"/>
  <c r="C32" i="231"/>
  <c r="C33" i="231"/>
  <c r="C34" i="231"/>
  <c r="C35" i="231"/>
  <c r="C36" i="231"/>
  <c r="C37" i="231"/>
  <c r="C38" i="231"/>
  <c r="C39" i="231"/>
  <c r="C40" i="231"/>
  <c r="C41" i="231"/>
  <c r="C42" i="231"/>
  <c r="C43" i="231"/>
  <c r="C44" i="231"/>
  <c r="C45" i="231"/>
  <c r="C46" i="231"/>
  <c r="C47" i="231"/>
  <c r="C48" i="231"/>
  <c r="C49" i="231"/>
  <c r="C50" i="231"/>
  <c r="C51" i="231"/>
  <c r="C52" i="231"/>
  <c r="C53" i="231"/>
  <c r="C54" i="231"/>
  <c r="C55" i="231"/>
  <c r="C56" i="231"/>
  <c r="C57" i="231"/>
  <c r="C58" i="231"/>
  <c r="C59" i="231"/>
  <c r="C60" i="231"/>
  <c r="C61" i="231"/>
  <c r="C62" i="231"/>
  <c r="C63" i="231"/>
  <c r="C64" i="231"/>
  <c r="C65" i="231"/>
  <c r="C66" i="231"/>
  <c r="C67" i="231"/>
  <c r="C68" i="231"/>
  <c r="C69" i="231"/>
  <c r="C70" i="231"/>
  <c r="C71" i="231"/>
  <c r="C72" i="231"/>
  <c r="C73" i="231"/>
  <c r="C74" i="231"/>
  <c r="C75" i="231"/>
  <c r="C76" i="231"/>
  <c r="C77" i="231"/>
  <c r="C78" i="231"/>
  <c r="C79" i="231"/>
  <c r="C80" i="231"/>
  <c r="C81" i="231"/>
  <c r="C82" i="231"/>
  <c r="C83" i="231"/>
  <c r="C84" i="231"/>
  <c r="C85" i="231"/>
  <c r="C86" i="231"/>
  <c r="C87" i="231"/>
  <c r="C88" i="231"/>
  <c r="C89" i="231"/>
  <c r="C90" i="231"/>
  <c r="C91" i="231"/>
  <c r="C92" i="231"/>
  <c r="C93" i="231"/>
  <c r="C94" i="231"/>
  <c r="C95" i="231"/>
  <c r="C96" i="231"/>
  <c r="C97" i="231"/>
  <c r="C98" i="231"/>
  <c r="C99" i="231"/>
  <c r="C100" i="231"/>
  <c r="C101" i="231"/>
  <c r="C102" i="231"/>
  <c r="C103" i="231"/>
  <c r="C104" i="231"/>
  <c r="C105" i="231"/>
  <c r="C106" i="231"/>
  <c r="C107" i="231"/>
  <c r="C108" i="231"/>
  <c r="C109" i="231"/>
  <c r="C110" i="231"/>
  <c r="C111" i="231"/>
  <c r="C112" i="231"/>
  <c r="C113" i="231"/>
  <c r="C114" i="231"/>
  <c r="L12" i="244" l="1"/>
  <c r="L20" i="244"/>
  <c r="L28" i="244"/>
  <c r="L36" i="244"/>
  <c r="L44" i="244"/>
  <c r="L52" i="244"/>
  <c r="L60" i="244"/>
  <c r="L68" i="244"/>
  <c r="L76" i="244"/>
  <c r="L84" i="244"/>
  <c r="L92" i="244"/>
  <c r="L100" i="244"/>
  <c r="L107" i="244"/>
  <c r="L25" i="244"/>
  <c r="L73" i="244"/>
  <c r="L105" i="244"/>
  <c r="L83" i="244"/>
  <c r="L13" i="244"/>
  <c r="L21" i="244"/>
  <c r="L29" i="244"/>
  <c r="L37" i="244"/>
  <c r="L45" i="244"/>
  <c r="L53" i="244"/>
  <c r="L61" i="244"/>
  <c r="L69" i="244"/>
  <c r="L77" i="244"/>
  <c r="L85" i="244"/>
  <c r="L93" i="244"/>
  <c r="L101" i="244"/>
  <c r="L108" i="244"/>
  <c r="L41" i="244"/>
  <c r="L57" i="244"/>
  <c r="L97" i="244"/>
  <c r="L91" i="244"/>
  <c r="L14" i="244"/>
  <c r="L22" i="244"/>
  <c r="L30" i="244"/>
  <c r="L38" i="244"/>
  <c r="L46" i="244"/>
  <c r="L54" i="244"/>
  <c r="L62" i="244"/>
  <c r="L70" i="244"/>
  <c r="L78" i="244"/>
  <c r="L86" i="244"/>
  <c r="L94" i="244"/>
  <c r="L102" i="244"/>
  <c r="L109" i="244"/>
  <c r="L33" i="244"/>
  <c r="L49" i="244"/>
  <c r="L81" i="244"/>
  <c r="L99" i="244"/>
  <c r="L15" i="244"/>
  <c r="L23" i="244"/>
  <c r="L31" i="244"/>
  <c r="L39" i="244"/>
  <c r="L47" i="244"/>
  <c r="L55" i="244"/>
  <c r="L63" i="244"/>
  <c r="L71" i="244"/>
  <c r="L79" i="244"/>
  <c r="L87" i="244"/>
  <c r="L95" i="244"/>
  <c r="L103" i="244"/>
  <c r="L110" i="244"/>
  <c r="L17" i="244"/>
  <c r="L65" i="244"/>
  <c r="L89" i="244"/>
  <c r="L106" i="244"/>
  <c r="L16" i="244"/>
  <c r="L24" i="244"/>
  <c r="L32" i="244"/>
  <c r="L40" i="244"/>
  <c r="L48" i="244"/>
  <c r="L56" i="244"/>
  <c r="L64" i="244"/>
  <c r="L72" i="244"/>
  <c r="L80" i="244"/>
  <c r="L88" i="244"/>
  <c r="L96" i="244"/>
  <c r="L104" i="244"/>
  <c r="L18" i="244"/>
  <c r="L26" i="244"/>
  <c r="L34" i="244"/>
  <c r="L42" i="244"/>
  <c r="L50" i="244"/>
  <c r="L58" i="244"/>
  <c r="L66" i="244"/>
  <c r="L74" i="244"/>
  <c r="L82" i="244"/>
  <c r="L90" i="244"/>
  <c r="L98" i="244"/>
  <c r="L27" i="244"/>
  <c r="L35" i="244"/>
  <c r="L43" i="244"/>
  <c r="L51" i="244"/>
  <c r="L67" i="244"/>
  <c r="L75" i="244"/>
  <c r="L19" i="244"/>
  <c r="L59" i="244"/>
</calcChain>
</file>

<file path=xl/sharedStrings.xml><?xml version="1.0" encoding="utf-8"?>
<sst xmlns="http://schemas.openxmlformats.org/spreadsheetml/2006/main" count="20379" uniqueCount="1283">
  <si>
    <t>-</t>
  </si>
  <si>
    <t>الربع الأول عام  2021م
First quarter 2021</t>
  </si>
  <si>
    <t>جدول رقم (1): مؤشرات القوى العاملة حسب مؤسسات السوق المالية</t>
  </si>
  <si>
    <t>Table(1): Indicators of Workforce at Capital Market Institutions</t>
  </si>
  <si>
    <t>#</t>
  </si>
  <si>
    <t>NA</t>
  </si>
  <si>
    <t xml:space="preserve"> NA : لم يُرخص له في حينه أو ألغي ترخيصه</t>
  </si>
  <si>
    <t xml:space="preserve"> </t>
  </si>
  <si>
    <t>*عدد الشكاوى التي تم تسويتها أو معالجتها /إجمالي عدد الشكاوى المستلمة</t>
  </si>
  <si>
    <t>(- )  لايوجد شكاوى حسب تعريف إجمالي الشكاوى</t>
  </si>
  <si>
    <t>* حاملي رخصة إدارة صناديق الاستثمار</t>
  </si>
  <si>
    <t>الربع الثاني عام  2021م
Second quarter 2021</t>
  </si>
  <si>
    <t xml:space="preserve"> NA :Not licensed at the time </t>
  </si>
  <si>
    <t>الربع الثالث عام  2021م
Third quarter 2021</t>
  </si>
  <si>
    <t xml:space="preserve"> NA :Not licensed at the time or no longer authorized</t>
  </si>
  <si>
    <t>الربع الرابع عام  2021م
Fourth quarter 2021</t>
  </si>
  <si>
    <t>NA :Not licensed at the time or no longer authorized</t>
  </si>
  <si>
    <t>NA: لم يُرخص له في حينه أو ألغي ترخيصه</t>
  </si>
  <si>
    <t>(معدل الشكاوى لكل مؤسسة من مؤسسات السوق المالية لديها 50 عميل فأكثر= (عدد الشكاوى / عدد العملاء)  * (1000</t>
  </si>
  <si>
    <t>Number of complaints per 1000 clients</t>
  </si>
  <si>
    <t>** ابتداءً من الربع الأول لعام 2021م تم احتساب المعدل باستخدام العملاء النشطين بدلاً من إجمالي عدد العملاء</t>
  </si>
  <si>
    <t>Starting from the first quarter  of 2021, rate was calculated using active clients instead of total clients</t>
  </si>
  <si>
    <t xml:space="preserve">*ابتداءً من نسخة التقرير للربع الرابع لعام 2021م, تم دمج كل من مؤشر معدل توافر خدمة الوساطة للعميل و مؤشر معدل توافر الخدمة بين تداول ومؤسسات السوق المالية في الجدول أعلاه ليعكس مدى توافر خدمة الوساطة المقدمة من مؤسسات السوق المالية للعملاء  خلال ساعات عمل السوق  أيا كان مصدر انقطاع الخدمة.  </t>
  </si>
  <si>
    <t>الربع الأول عام  2022م
First quarter 2022</t>
  </si>
  <si>
    <t>الربع الثاني عام  2022م
Second quarter 2022</t>
  </si>
  <si>
    <t>الجدول رقم (2): مؤشرات القوى العاملة لوكالات التصنيف الائتماني</t>
  </si>
  <si>
    <t>Table(2): Indicators of the Workforce of Credit Rating Agencies</t>
  </si>
  <si>
    <t>الجدول رقم (3): مؤشرات القوى العاملة لمؤسسات البنية الأساسية للسوق</t>
  </si>
  <si>
    <t>الجدول رقم (4): مؤشرات القوى العاملة حسب شركة التقنية المالية</t>
  </si>
  <si>
    <t>جدول رقم (5): الكفاية المالية لمؤسسات السوق المالية في ممارسة نشاط التعامل و/ أو الإدارة و/ أو الحفظ</t>
  </si>
  <si>
    <t>Table(5): Capital Adequacy For Capital Market Institutions Licensed in Dealing, Managing or/and Custody</t>
  </si>
  <si>
    <t xml:space="preserve">جدول رقم (6): قيم التداولات لدى مؤسسات السوق المالية في ممارسة نشاط التعامل بصفة وكيل </t>
  </si>
  <si>
    <t xml:space="preserve">Table(6): Trading values Per Broker (Capital Market Institutions Licensed in Dealing as an Agent) </t>
  </si>
  <si>
    <t>مكتب إدارة البيانات</t>
  </si>
  <si>
    <t>Data Management Office</t>
  </si>
  <si>
    <t>وكالة الهيئة للتقنية والرقمنة</t>
  </si>
  <si>
    <t>Technology &amp; Digitalization Deputy</t>
  </si>
  <si>
    <t>جدول رقم (1): مؤشرات القوى العاملة حسب مؤسسات السوق المالية
  Table(1): Indicators of Workforce at Capital Market Institution</t>
  </si>
  <si>
    <t>جدول رقم (2): مؤشرات القوى العاملة لوكالات التصنيف الائتماني
  Table(2): Indicators of the Workforce of Credit Rating Agencies</t>
  </si>
  <si>
    <t>جدول رقم (6):  قيم التداولات لدى مؤسسات السوق المالية في ممارسة نشاط التعامل بصفة وكيل 
 Table(6): Trading values Per Broker (Capital Market Institution Licensed in Dealing as an Agent)</t>
  </si>
  <si>
    <t>na</t>
  </si>
  <si>
    <t xml:space="preserve"> لم يُرخص له في حينه أو ألغي ترخيصه أو عدد العملاء أقل من 50:NA </t>
  </si>
  <si>
    <t xml:space="preserve">NA: Not licensed at the time, no longer authorised or has less than 50 clients  </t>
  </si>
  <si>
    <t>عدد الشكاوى لكل 1000 عميل*</t>
  </si>
  <si>
    <t>جدول رقم (5): الكفاية المالية لمؤسسات السوق المالية في ممارسة نشاط التعامل و/ أو الإدارة و/ أو الحفظ
Table(5): Capital Adequacy For Capital Market Institutions Licensed in Dealing, Managing or/and Custody</t>
  </si>
  <si>
    <t>الربع الثالث عام  2022م
Third quarter 2022</t>
  </si>
  <si>
    <t>نهاية الفترة End of Period</t>
  </si>
  <si>
    <t>الربع الرابع عام  2017م Quarter 4 
 2017</t>
  </si>
  <si>
    <t>الربع الأول عام  2018م Quarter 1 
 2018</t>
  </si>
  <si>
    <t>الربع الثاني عام  2018م Quarter 2 
 2018</t>
  </si>
  <si>
    <t>الربع الثالث عام  2018م Quarter 3 
 2018</t>
  </si>
  <si>
    <t>الربع الرابع عام 2018م Quarter 4 
 2018</t>
  </si>
  <si>
    <t>الربع الأول عام 2019م Quarter 1 
 2019</t>
  </si>
  <si>
    <t>الربع الثاني عام 2019م Quarter 2
 2019</t>
  </si>
  <si>
    <t>الربع الثالث عام 2019م Quarter 3
 2019</t>
  </si>
  <si>
    <t>الربع الرابع عام 2019م Quarter 4
 2019</t>
  </si>
  <si>
    <t>الربع الأول عام 2020م Quarter 1 
 2020</t>
  </si>
  <si>
    <t>الربع الثاني عام 2020م Quarter 2 
 2020</t>
  </si>
  <si>
    <t>الربع الثالث عام 2020م Quarter 3 
 2020</t>
  </si>
  <si>
    <t>الربع الرابع عام 2020م Quarter 4 
 2020</t>
  </si>
  <si>
    <t>الربع الأول عام 2021م Quarter 1 
 2021</t>
  </si>
  <si>
    <t>الربع الثاني عام 2021م Quarter 2 
 2021</t>
  </si>
  <si>
    <t>الربع الثالث عام 2021م Quarter 3 
 2021</t>
  </si>
  <si>
    <t>الربع الرابع عام 2021م Quarter 4
 2021</t>
  </si>
  <si>
    <t>الربع الأول عام 2022م Quarter 1
 2022</t>
  </si>
  <si>
    <t>الربع الثاني عام 2022م Quarter 2 
 2022</t>
  </si>
  <si>
    <t>الربع الثالث عام 2022م Quarter 3 
 2022</t>
  </si>
  <si>
    <t>الربع الرابع عام  2017م
Quarter 4  2017 السوق الرئيسية
(TASI)</t>
  </si>
  <si>
    <t>الربع الرابع عام  2017م
Quarter 4  2018 السوق الموازية
(NOMU)</t>
  </si>
  <si>
    <t>الربع الرابع عام  2017م
Quarter 4  2019 الإجمالي
(مليون ريال)
TOTAL
(Million Riyal)</t>
  </si>
  <si>
    <t>الربع الأول عام  2018م
Quarter 1  2018 السوق الرئيسية
(TASI)</t>
  </si>
  <si>
    <t>الربع الأول عام  2018م
Quarter 1  2019 السوق الموازية
(NOMU)</t>
  </si>
  <si>
    <t>الربع الأول عام  2018م
Quarter 1  2020 الإجمالي
(مليون ريال)
TOTAL
(Million Riyal)</t>
  </si>
  <si>
    <t>الربع الثاني عام  2018م
Quarter 2  2018 السوق الرئيسية
(TASI)</t>
  </si>
  <si>
    <t>الربع الثاني عام  2018م
Quarter 2  2019 السوق الموازية
(NOMU)</t>
  </si>
  <si>
    <t>الربع الثاني عام  2018م
Quarter 2  2020 الإجمالي
(مليون ريال)
TOTAL
(Million Riyal)</t>
  </si>
  <si>
    <t>الربع الثالث عام  2018م
Quarter 3  2018 السوق الرئيسية
(TASI)</t>
  </si>
  <si>
    <t>الربع الثالث عام  2018م
Quarter 3  2019 السوق الموازية
(NOMU)</t>
  </si>
  <si>
    <t>الربع الثالث عام  2018م
Quarter 3  2020 الإجمالي
(مليون ريال)
TOTAL
(Million Riyal)</t>
  </si>
  <si>
    <t>الربع الرابع عام 2018م
Quarter 4  2018 السوق الرئيسية
(TASI)</t>
  </si>
  <si>
    <t>الربع الرابع عام 2018م
Quarter 4  2019 السوق الموازية
(NOMU)</t>
  </si>
  <si>
    <t>الربع الرابع عام 2018م
Quarter 4  2020 الإجمالي
(مليون ريال)
TOTAL
(Million Riyal)</t>
  </si>
  <si>
    <t>الربع الأول عام 2019م
Quarter 1  2019 السوق الرئيسية
(TASI)</t>
  </si>
  <si>
    <t>الربع الأول عام 2019م
Quarter 1  2020 السوق الموازية
(NOMU)</t>
  </si>
  <si>
    <t>الربع الأول عام 2019م
Quarter 1  2021 الإجمالي
(مليون ريال)
TOTAL
(Million Riyal)</t>
  </si>
  <si>
    <t>الربع الثاني عام 2019م
Quarter 2  2019 السوق الرئيسية
(TASI)</t>
  </si>
  <si>
    <t>الربع الثاني عام 2019م
Quarter 2  2020 السوق الموازية
(NOMU)</t>
  </si>
  <si>
    <t>الربع الثاني عام 2019م
Quarter 2  2021 الإجمالي
(مليون ريال)
TOTAL
(Million Riyal)</t>
  </si>
  <si>
    <t>الربع الثالث عام 2019م
Quarter 3  2019 السوق الرئيسية
(TASI)</t>
  </si>
  <si>
    <t>الربع الثالث عام 2019م
Quarter 3  2020 السوق الموازية
(NOMU)</t>
  </si>
  <si>
    <t>الربع الثالث عام 2019م
Quarter 3  2021 الإجمالي
(مليون ريال)
TOTAL
(Million Riyal)</t>
  </si>
  <si>
    <t>الربع الرابع عام 2019م
Quarter 4 2019 السوق الرئيسية
(TASI)</t>
  </si>
  <si>
    <t>الربع الأول عام 2020م
Quarter 1  2020 السوق الرئيسية
(TASI)</t>
  </si>
  <si>
    <t>الربع الثاني عام 2020م
Quarter 2  2020 السوق الرئيسية
(TASI)</t>
  </si>
  <si>
    <t>الربع الثالث عام 2020م
Quarter 3  2020 السوق الرئيسية
(TASI)</t>
  </si>
  <si>
    <t>الربع الرابع عام 2020م
Quarter 4  2020 السوق الرئيسية
(TASI)</t>
  </si>
  <si>
    <t>الربع الأول عام 2021م
Quarter 1  2021 السوق الرئيسية
(TASI)</t>
  </si>
  <si>
    <t>الربع الثاني عام 2021م
Quarter 2  2021 السوق الرئيسية
(TASI)</t>
  </si>
  <si>
    <t>الربع الثالث عام 2021م
Quarter 3  2021 السوق الرئيسية
(TASI)</t>
  </si>
  <si>
    <t>الربع الرابع عام 2021م
Quarter 4  2021 السوق الرئيسية
(TASI)</t>
  </si>
  <si>
    <t>الربع الأول عام 2022م
Quarter 1  2022 السوق الرئيسية
(TASI)</t>
  </si>
  <si>
    <t>الربع الثاني عام 2022م
Quarter 2  2022 السوق الرئيسية
(TASI)</t>
  </si>
  <si>
    <t>الربع الثالث عام 2022م
Quarter 3  2022 السوق الرئيسية
(TASI)</t>
  </si>
  <si>
    <t>الربع الرابع عام  2017م
(مليون ريال) Quarter 4 
 2017
(Million Riyal)</t>
  </si>
  <si>
    <t>الربع الأول عام  2018م
(مليون ريال) Quarter 1 
 2018
(Million Riyal)</t>
  </si>
  <si>
    <t>الربع الثاني عام  2018م
(مليون ريال) Quarter 2 
 2018
(Million Riyal)</t>
  </si>
  <si>
    <t>الربع الثالث عام  2018م
(مليون ريال) Quarter 3 
 2018
(Million Riyal)</t>
  </si>
  <si>
    <t>الربع الرابع عام  2018م
(مليون ريال) Quarter 4 
 2018
(Million Riyal)</t>
  </si>
  <si>
    <t>الربع الأول عام  2019م
(مليون ريال) Quarter 1 
 2019
(Million Riyal)</t>
  </si>
  <si>
    <t>الربع الثاني عام 2019م
(مليون ريال) Quarter 2 
 2019
(Million Riyal)</t>
  </si>
  <si>
    <t>الربع الثالث عام 2019م
(مليون ريال) Quarter 3 
 2019
(Million Riyal)</t>
  </si>
  <si>
    <t>الربع الرابع عام 2019م
(مليون ريال) Quarter 4
 2019
(Million Riyal)</t>
  </si>
  <si>
    <t>الربع الأول عام 2020م
(مليون ريال) Quarter 1 
 2020
(Million Riyal)</t>
  </si>
  <si>
    <t>الربع الثاني عام 2020م
(مليون ريال) Quarter 2 
 2020
(Million Riyal)</t>
  </si>
  <si>
    <t>الربع الثالث عام 2020م
(مليون ريال) Quarter 3 
 2020
(Million Riyal)</t>
  </si>
  <si>
    <t>الربع الرابع عام 2020م
(مليون ريال) Quarter 4 
 2020
(Million Riyal)</t>
  </si>
  <si>
    <t>الربع الأول عام 2021م
(مليون ريال) Quarter 1 
 2021
(Million Riyal)</t>
  </si>
  <si>
    <t>الربع الثاني عام 2021م
(مليون ريال) Quarter 2 
 2021
(Million Riyal)</t>
  </si>
  <si>
    <t>الربع الثالث عام 2021م
(مليون ريال) Quarter 3 
 2021
(Million Riyal)</t>
  </si>
  <si>
    <t>الربع الرابع عام 2021م
(مليون ريال) Quarter 4
 2021
(Million Riyal)</t>
  </si>
  <si>
    <t>الربع الأول عام 2022م
(مليون ريال) Quarter 1
 2022
(Million Riyal)</t>
  </si>
  <si>
    <t>الربع الثاني عام 2022م
(مليون ريال) Quarter 2
 2022
(Million Riyal)</t>
  </si>
  <si>
    <t>الربع الثالث عام 2022م
(مليون ريال) Quarter 3
 2022
(Million Riyal)</t>
  </si>
  <si>
    <t>الربع الرابع عام  2018م Quarter 4 
 2018</t>
  </si>
  <si>
    <t>الربع الأول عام  2019م Quarter 1 
 2019</t>
  </si>
  <si>
    <t>الربع الثاني عام 2019م Quarter 2 
 2019</t>
  </si>
  <si>
    <t>الربع الثالث عام 2019م Quarter 3 
 2019</t>
  </si>
  <si>
    <t>الربع الثاني عام 2022م Quarter 2
 2022</t>
  </si>
  <si>
    <t>الربع الثالث عام 2022م Quarter 3
 2022</t>
  </si>
  <si>
    <t xml:space="preserve"> into the table above which indicates the service availability during market opening hours regardless of the source of the service interruption.</t>
  </si>
  <si>
    <t>*Starting from Q4 2021 report, the brokerage service availability rate indicator for the client and the service availability rate indicator between Tadawul and the financial market institutions were merged</t>
  </si>
  <si>
    <t>الربع الرابع عام 2021م Quarter 4 
 2021</t>
  </si>
  <si>
    <t>عدد طلبات تصريح تجربة التقنية المالية Number of Applications for FinTech Experimental Permit</t>
  </si>
  <si>
    <t>عدد الشركات الحاصلة على تصريح تجربة التقنية المالية Number of Companies That Obtained FinTech Experimental Permit</t>
  </si>
  <si>
    <t>العدد Number الربع الرابع  عام2017مQuarter 4-2017</t>
  </si>
  <si>
    <t>عام Public الربع الأول عام2018مQuarter 1-2018</t>
  </si>
  <si>
    <t>خاص Private الربع الأول عام2018مQuarter 1-2018</t>
  </si>
  <si>
    <t>الإجمالي Total الربع الأول عام2018مQuarter 1-2018</t>
  </si>
  <si>
    <t>عام Public الربع الثاني عام2018مQuarter 2-2018</t>
  </si>
  <si>
    <t>خاص Private الربع الثاني عام2018مQuarter 2-2018</t>
  </si>
  <si>
    <t>الإجمالي Total الربع الثاني عام2018مQuarter 2-2018</t>
  </si>
  <si>
    <t>عام Public الربع الثالث عام2018مQuarter 3-2018</t>
  </si>
  <si>
    <t>خاص Private الربع الثالث عام2018مQuarter 3-2018</t>
  </si>
  <si>
    <t>الإجمالي Total الربع الثالث عام2018مQuarter 3-2018</t>
  </si>
  <si>
    <t>عام Public الربع الرابع عام2018مQuarter 4-2018</t>
  </si>
  <si>
    <t>خاص Private الربع الرابع  عام2018مQuarter 4-2018</t>
  </si>
  <si>
    <t>الإجمالي Total الربع الرابع  عام2018مQuarter 4-2018</t>
  </si>
  <si>
    <t>عام Public الربع الأول عام2019مQuarter 1-2019</t>
  </si>
  <si>
    <t>خاص Private الربع الأول عام2019مQuarter 1-2019</t>
  </si>
  <si>
    <t>الإجمالي Total الربع الأول عام2019مQuarter 1-2019</t>
  </si>
  <si>
    <t>عام Public الربع الثاني عام2019مQuarter 2-2019</t>
  </si>
  <si>
    <t>خاص Private الربع الثاني عام2019مQuarter 2-2019</t>
  </si>
  <si>
    <t>الإجمالي Total الربع الثاني عام2019مQuarter 2-2019</t>
  </si>
  <si>
    <t>عام Public الربع الثالث عام2019مQuarter 3-2019</t>
  </si>
  <si>
    <t>خاص Private الربع الثالث عام2019مQuarter 3-2019</t>
  </si>
  <si>
    <t>الإجمالي Total الربع الثالث عام2019مQuarter 3-2019</t>
  </si>
  <si>
    <t>عام Public الربع الرابع عام2019مQuarter 4-2019</t>
  </si>
  <si>
    <t>خاص Private الربع الرابع  عام2019مQuarter 4-2019</t>
  </si>
  <si>
    <t>الإجمالي Total الربع الرابع  عام2019مQuarter 4-2019</t>
  </si>
  <si>
    <t>عام Public الربع الأول عام2020مQuarter 1-2020</t>
  </si>
  <si>
    <t>خاص Private الربع الأول عام2020مQuarter 1-2020</t>
  </si>
  <si>
    <t>الإجمالي Total الربع الأول عام2020مQuarter 1-2020</t>
  </si>
  <si>
    <t>عام Public الربع الثاني عام2020مQuarter 2-2020</t>
  </si>
  <si>
    <t>خاص Private الربع الثاني عام2020مQuarter 2-2020</t>
  </si>
  <si>
    <t>الإجمالي Total الربع الثاني عام2020مQuarter 2-2020</t>
  </si>
  <si>
    <t>عام Public الربع الثالث عام2020مQuarter 3-2020</t>
  </si>
  <si>
    <t>خاص Private الربع الثالث عام2020مQuarter 3-2020</t>
  </si>
  <si>
    <t>الإجمالي Total الربع الثالث عام2020مQuarter 3-2020</t>
  </si>
  <si>
    <t>عام Public الربع الرابع عام2020مQuarter 4-2020</t>
  </si>
  <si>
    <t>خاص Private الربع الرابع  عام2020مQuarter 4-2020</t>
  </si>
  <si>
    <t>الإجمالي Total الربع الرابع  عام2020مQuarter 4-2020</t>
  </si>
  <si>
    <t>عام Public الربع الأول عام2021مQuarter 1-2021</t>
  </si>
  <si>
    <t>خاص Private الربع الأول عام2021مQuarter 1-2021</t>
  </si>
  <si>
    <t>الإجمالي Total الربع الأول عام2021مQuarter 1-2021</t>
  </si>
  <si>
    <t>عام Public الربع الثاني عام2021مQuarter 2-2021</t>
  </si>
  <si>
    <t>خاص Private الربع الثاني عام2021مQuarter 2-2021</t>
  </si>
  <si>
    <t>الإجمالي Total الربع الثاني عام2021مQuarter 2-2021</t>
  </si>
  <si>
    <t>عام Public الربع الثالث عام2021مQuarter 3-2021</t>
  </si>
  <si>
    <t>خاص Private الربع الثالث عام2021مQuarter 3-2021</t>
  </si>
  <si>
    <t>الإجمالي Total الربع الثالث عام2021مQuarter 3-2021</t>
  </si>
  <si>
    <t>عام Public الربع الرابع عام2021مQuarter 4-2021</t>
  </si>
  <si>
    <t>خاص Private الربع الرابع  عام2021مQuarter 4-2021</t>
  </si>
  <si>
    <t>الإجمالي Total الربع الرابع  عام2021مQuarter 4-2021</t>
  </si>
  <si>
    <t>عام Public الربع الأول عام2022مQuarter 1-2022</t>
  </si>
  <si>
    <t>خاص Private الربع الأول عام2022مQuarter 1-2022</t>
  </si>
  <si>
    <t>الإجمالي Total الربع الأول عام2022مQuarter 1-2022</t>
  </si>
  <si>
    <t>عام Public الربع الثاني عام2022مQuarter 2-2022</t>
  </si>
  <si>
    <t>خاص Private الربع الثاني عام2022مQuarter 2-2022</t>
  </si>
  <si>
    <t>الإجمالي Total الربع الثاني عام2022مQuarter 2-2022</t>
  </si>
  <si>
    <t>عام Public الربع الثالث عام2022مQuarter 3-2022</t>
  </si>
  <si>
    <t>خاص Private الربع الثالث عام2022مQuarter 3-2022</t>
  </si>
  <si>
    <t>الإجمالي Total الربع الثالث عام2022مQuarter 3-2022</t>
  </si>
  <si>
    <t>نسبة السعودة  Saudization % الربع الرابع  عام2017مQuarter 4-2017</t>
  </si>
  <si>
    <t>العدد Number الربع الأول عام2018مQuarter 1-2018</t>
  </si>
  <si>
    <t>نسبة السعودة  Saudization % الربع الأول عام2018مQuarter 1-2018</t>
  </si>
  <si>
    <t>العدد Number الربع الثاني  عام2018مQuarter 2-2018</t>
  </si>
  <si>
    <t>نسبة السعودة  Saudization % الربع الثاني  عام2018مQuarter 2-2018</t>
  </si>
  <si>
    <t>العدد Number الربع الثالث عام2018مQuarter 3-2018</t>
  </si>
  <si>
    <t>نسبة السعودة  Saudization % الربع الثالث عام2018مQuarter 3-2018</t>
  </si>
  <si>
    <t>العدد Number الربع الرابع  عام2018مQuarter 4-2018</t>
  </si>
  <si>
    <t>نسبة السعودة  Saudization % الربع الرابع  عام2018مQuarter 4-2018</t>
  </si>
  <si>
    <t>العدد Number الربع الأول عام2019مQuarter 1-2019</t>
  </si>
  <si>
    <t>نسبة السعودة  Saudization % الربع الأول عام2019مQuarter 2-2019</t>
  </si>
  <si>
    <t>العدد Number الربع الثاني  عام2019مQuarter 2-2019</t>
  </si>
  <si>
    <t>نسبة السعودة  Saudization % الربع الثاني  عام2019مQuarter 3-2019</t>
  </si>
  <si>
    <t>العدد Number الربع الثالث عام2019مQuarter 3-2019</t>
  </si>
  <si>
    <t>نسبة السعودة  Saudization % الربع الثالث عام2019مQuarter 4-2019</t>
  </si>
  <si>
    <t>العدد Number الربع الرابع  عام2019مQuarter 4-2019</t>
  </si>
  <si>
    <t>نسبة السعودة  Saudization % الربع الرابع  عام2019مQuarter 4-2019</t>
  </si>
  <si>
    <t>العدد Number الربع الأول عام2020مQuarter 1-2020</t>
  </si>
  <si>
    <t>نسبة السعودة  Saudization % الربع الأول عام2020مQuarter 1-2020</t>
  </si>
  <si>
    <t>العدد Number الربع الثاني  عام2020مQuarter 2-2020</t>
  </si>
  <si>
    <t>نسبة السعودة  Saudization % الربع الثاني  عام2020مQuarter 2-2020</t>
  </si>
  <si>
    <t>العدد Number الربع الثالث عام2020مQuarter 3-2020</t>
  </si>
  <si>
    <t>نسبة السعودة  Saudization % الربع الثالث عام2020مQuarter 3-2020</t>
  </si>
  <si>
    <t>العدد Number الربع الرابع  عام2020مQuarter 4-2020</t>
  </si>
  <si>
    <t>نسبة السعودة  Saudization % الربع الرابع  عام2020مQuarter 4-2020</t>
  </si>
  <si>
    <t>العدد Number الربع الأول عام2021مQuarter 1-2021</t>
  </si>
  <si>
    <t>نسبة السعودة  Saudization % الربع الأول عام2021مQuarter 1-2021</t>
  </si>
  <si>
    <t>العدد Number الربع الثاني  عام2021مQuarter 2-2021</t>
  </si>
  <si>
    <t>نسبة السعودة  Saudization % الربع الثاني  عام2021مQuarter 2-2021</t>
  </si>
  <si>
    <t>العدد Number الربع الثالث عام2021مQuarter 3-2021</t>
  </si>
  <si>
    <t>نسبة السعودة  Saudization % الربع الثالث عام2021مQuarter 3-2021</t>
  </si>
  <si>
    <t>العدد Number الربع الرابع  عام2021مQuarter 4-2021</t>
  </si>
  <si>
    <t>نسبة السعودة  Saudization % الربع الرابع  عام2021مQuarter 4-2021</t>
  </si>
  <si>
    <t>العدد Number الربع الأول عام2022مQuarter 1-2022</t>
  </si>
  <si>
    <t>نسبة السعودة  Saudization % الربع الأول عام2022مQuarter 1-2022</t>
  </si>
  <si>
    <t>العدد Number الربع الثاني  عام2022مQuarter 2-2022</t>
  </si>
  <si>
    <t>نسبة السعودة  Saudization % الربع الثاني  عام2022مQuarter 2-2022</t>
  </si>
  <si>
    <t>العدد Number الربع الثالث عام2022مQuarter 3-2022</t>
  </si>
  <si>
    <t>نسبة السعودة  Saudization % الربع الثالث عام2022مQuarter 3-2022</t>
  </si>
  <si>
    <t xml:space="preserve">ذكر Male الربع الأول عام 2021م Quarter 1-2021 </t>
  </si>
  <si>
    <t>أنثى Female الربع الأول عام 2021م Quarter 1-2021</t>
  </si>
  <si>
    <t>نسبة السعودة  Saudization % الربع الأول عام 2021م Quarter 1-2021</t>
  </si>
  <si>
    <t>ذكر Male الربع الثاني عام 2021م Quarter 2-2021</t>
  </si>
  <si>
    <t>أنثى Female الربع الثاني عام 2021م Quarter 2-2021</t>
  </si>
  <si>
    <t>نسبة السعودة  Saudization % الربع الثاني عام 2021م Quarter 2-2021</t>
  </si>
  <si>
    <t>ذكر Male الربع الثالث عام 2021م Quarter 3-2021</t>
  </si>
  <si>
    <t>أنثى Female الربع الثالث عام 2021م Quarter 3-2021</t>
  </si>
  <si>
    <t>نسبة السعودة  Saudization % الربع الثالث عام 2021م Quarter 3-2021</t>
  </si>
  <si>
    <t>ذكر Male الربع الرابع عام 2021م Quarter 4-2021</t>
  </si>
  <si>
    <t>أنثى Female الربع الرابع عام 2021م Quarter 4-2021</t>
  </si>
  <si>
    <t>نسبة السعودة  Saudization % الربع الرابع عام 2021م Quarter 4-2021</t>
  </si>
  <si>
    <t>ذكر Male الربع الأول عام 2022م Quarter 1-2022</t>
  </si>
  <si>
    <t>أنثى Female الربع الأول عام 2022م Quarter 1-2022</t>
  </si>
  <si>
    <t>نسبة السعودة  Saudization % الربع الأول عام 2022م Quarter 1-2022</t>
  </si>
  <si>
    <t>ذكر Male الربع الثاني عام 2022م Quarter 2-2022</t>
  </si>
  <si>
    <t>أنثى Female الربع الثاني عام 2022م Quarter 2-2022</t>
  </si>
  <si>
    <t>نسبة السعودة  Saudization % الربع الثاني عام 2022م Quarter 2-2022</t>
  </si>
  <si>
    <t>ذكر Male الربع الثالث عام 2022م Quarter 3-2022</t>
  </si>
  <si>
    <t>أنثى Female الربع الثالث عام 2022م Quarter 3-2022</t>
  </si>
  <si>
    <t>نسبة السعودة  Saudization % الربع الثالث عام 2022م Quarter 3-2022</t>
  </si>
  <si>
    <t>الربع الرابع عام 2022م
Quarter 4  2022 السوق الرئيسية
(TASI)</t>
  </si>
  <si>
    <t>الربع الرابع عام 2022م
Quarter 3  2022 السوق الموازية
(NOMU)</t>
  </si>
  <si>
    <t>ذكر Male الربع الرابع عام 2022م Quarter 4 -20222</t>
  </si>
  <si>
    <t>أنثى Female الربع الرابع عام 2022م Quarter 4 -20222</t>
  </si>
  <si>
    <t xml:space="preserve">نسبة السعودة  Saudization % الربع الرابع  عام 2022م Quarter 4-2022 </t>
  </si>
  <si>
    <t>الربع الرابع عام  2022م
Quarter 4 2022</t>
  </si>
  <si>
    <t>الربع الرابع عام 2022م Quarter 4 
 2022</t>
  </si>
  <si>
    <t>الربع الرابع عام 2022م
(مليون ريال) Quarter 4
 2022
(Million Riyal)</t>
  </si>
  <si>
    <t>الإجمالي Total الربع الرابع عام2022م Quarter 4-20222</t>
  </si>
  <si>
    <t>خاص Private لربع الرابع عام2022م Quarter 4-20222</t>
  </si>
  <si>
    <t>عام Public الربع الرابع عام2022م Quarter 4-20222</t>
  </si>
  <si>
    <t>الربع الرابع عام 2022م
(مليون ريال) Quarter 4 
 2022
(Million Riyal)</t>
  </si>
  <si>
    <t>الربع  الرابع عام  2022م
Fourth quarter 2022</t>
  </si>
  <si>
    <t>جدول رقم (3): مؤشرات القوى العاملة لمؤسسات البنية الأساسية للسوق
  Table(3): Indicators of the Workforce of Market Infrastructure Institutions</t>
  </si>
  <si>
    <t>جدول رقم (4): مؤشرات القوى العاملة حسب شركة التقنية المالية
  Table(4): Indicators of the Workforce of Financial Technology Companies</t>
  </si>
  <si>
    <t>Table(4): Indicators of the Workforce of Financial Technology Companies</t>
  </si>
  <si>
    <t>Table(3): Indicators of the Workforce of Market Infrastructure Institutions</t>
  </si>
  <si>
    <t>الربع الأول عام  2023م
First quarter 2023</t>
  </si>
  <si>
    <t xml:space="preserve">نسبة السعودة  Saudization % الربع الرابع عام2022مQuarter 4-2022 </t>
  </si>
  <si>
    <t>العدد Number الربع الأول عام2023مQuarter 1-2023</t>
  </si>
  <si>
    <t>نسبة السعودة  Saudization % الربع الأول عام2023مQuarter 1-2023</t>
  </si>
  <si>
    <t>ذكر Male الربع الأول عام 2023م Quarter 1-2023</t>
  </si>
  <si>
    <t>أنثى Female الربع الأول عام 2023م Quarter 1-2023</t>
  </si>
  <si>
    <t>نسبة السعودة  Saudization % الربع الأول عام 2023م Quarter 1-2023</t>
  </si>
  <si>
    <t>ذكر Male الربع الأول عام 2023م Quarter 1 -2023</t>
  </si>
  <si>
    <t>أنثى Femaleالربع الأول عام 2023م Quarter 1 -2023</t>
  </si>
  <si>
    <t>نسبة السعودة  Saudization % الربع الأول عام 2023م Quarter 1 -2023</t>
  </si>
  <si>
    <t>نسبة السعودة  Saudization % الربع الأول عام2023م Quarter 1-2023</t>
  </si>
  <si>
    <t>الربع الأول عام 2023م Quarter 1
 2023</t>
  </si>
  <si>
    <t>الربع الأول عام 2023م
(مليون ريال) Quarter 1
 2023
(Million Riyal)</t>
  </si>
  <si>
    <t>الربع الأول عام 2023م
Quarter 1 2023</t>
  </si>
  <si>
    <t>عام Public الربع الأول عام2023م Quarter 1-2023</t>
  </si>
  <si>
    <t>خاص Private الربع الأول عام2023م Quarter 1-2023</t>
  </si>
  <si>
    <t>الإجمالي Total الربع الأول عام2023م Quarter 1-2023</t>
  </si>
  <si>
    <t>الربع الثاني عام  2023م
Second quarter 2023</t>
  </si>
  <si>
    <t>الربع الثاني عام 2023م
Quarter 2 2023</t>
  </si>
  <si>
    <t>الربع الأول عام 2023م
Quarter 1 2023 السوق الرئيسية
(TASI)</t>
  </si>
  <si>
    <t>الربع الأول عام 2023م
Quarter 1 2023 السوق الموازية
(NOMU)</t>
  </si>
  <si>
    <t>الربع الأول عام 2023م
Quarter 1 2023 الإجمالي
(مليون ريال)
TOTAL
(Million Riyal)</t>
  </si>
  <si>
    <t>الربع الثاني عام 2023م
Quarter 2 2023 السوق الرئيسية
(TASI)</t>
  </si>
  <si>
    <t>الربع الثاني عام 2023م
Quarter 2 2023 السوق الموازية
(NOMU)3</t>
  </si>
  <si>
    <t>الربع الثاني عام 2023م
Quarter 2 2023الإجمالي
(مليون ريال)
TOTAL
(Million Riyal)4</t>
  </si>
  <si>
    <t>ذكر Male الربع الثاني عام 2023م Quarter 2 -2023</t>
  </si>
  <si>
    <t>أنثى Female الربع الثاني عام 2023م Quarter 2 -2023</t>
  </si>
  <si>
    <t>نسبة السعودة  Saudization % الربع الثاني عام 2023م Quarter 2 -2023</t>
  </si>
  <si>
    <t>ذكر Male الربع الثاني عام 2023م Quarter 2-2023</t>
  </si>
  <si>
    <t>أنثى Female الربع الثاني عام 2023م Quarter2-2023</t>
  </si>
  <si>
    <t>نسبة السعودة  Saudization % الربع الثاني عام2023م Quarter 2-2023</t>
  </si>
  <si>
    <t>عام Public الربع الثاني عام2023م Quarter 2-2023</t>
  </si>
  <si>
    <t>خاص Private الربع الثاني عام2023م Quarter 2-2023</t>
  </si>
  <si>
    <t>الإجمالي Total الربع الثاني عام2023م Quarter 2-2023</t>
  </si>
  <si>
    <t>الربع الثاني عام 2023م Quarter 2
 2023</t>
  </si>
  <si>
    <t>الربع الثاني عام 2023م
(مليون ريال) Quarter 2
 2023
(Million Riyal)</t>
  </si>
  <si>
    <t>الربع الثاني عام 2023م Quarter 2
 2023*</t>
  </si>
  <si>
    <t>* ابتداء من الربع الثاني لعام 2023م وبناء على قواعد الكفاية المالية المحدثة يتم عرض نسبة الكفاية المالية على صيغة نسبة مئوية بدلاً من المكرر المحتسب سابقا</t>
  </si>
  <si>
    <t>* Starting from the second quarter of 2023 and based on the updated capital adequacy rules, the capital adequacy ratio is displayed as a percentage instead of the previously calculated multiple</t>
  </si>
  <si>
    <t>نسبة السعودة  Saudization % الربع الثاني عام 2023م Quarter 2-2023</t>
  </si>
  <si>
    <t>العدد Number الربع الثاني عام2023مQuarter 2-2023</t>
  </si>
  <si>
    <t>أنثى Female الربع الثاني عام 2023م Quarter 2-2023</t>
  </si>
  <si>
    <t>ذكر Maleالربع الثاني عام 2023م Quarter 2-2023</t>
  </si>
  <si>
    <t>ذكر Maleالربع الثالث عام 2023م Quarter 3-2023</t>
  </si>
  <si>
    <t>أنثى Female الربع الثالث عام 2023م Quarter 3-2023</t>
  </si>
  <si>
    <t>نسبة السعودة  Saudization % الربع الثالث عام 2023م Quarter 3-2023</t>
  </si>
  <si>
    <t>ذكر Male الربع الثالث عام 2023م Quarter 3 -2023</t>
  </si>
  <si>
    <t>أنثى Female الربع الثالث عام 2023م Quarter 3 -2023</t>
  </si>
  <si>
    <t>نسبة السعودة  Saudization % الربع الثالث عام 2023م Quarter 3 -2023</t>
  </si>
  <si>
    <t>ذكر Male الربع الثالث عام 2023م Quarter 3-2023</t>
  </si>
  <si>
    <t>أنثى Female الربع الثالث عام 2023م Quarter 3-20233</t>
  </si>
  <si>
    <t>نسبة السعودة  Saudization % الربع الثالث عام2023م Quarter 3-2023</t>
  </si>
  <si>
    <t>الربع الثالث عام 2023م Quarter 3
2023</t>
  </si>
  <si>
    <t>الربع الثالث عام 2023م
Quarter 3 2023 السوق الرئيسية
(TASI)2</t>
  </si>
  <si>
    <t>الربع الثالث عام 2023م
Quarter 3 2023 السوق الموازية
(NOMU)33</t>
  </si>
  <si>
    <t>الربع الثالث عام 2023م
Quarter 3 2023الإجمالي
(مليون ريال)
TOTAL
(Million Riyal)44</t>
  </si>
  <si>
    <t>الربع الثاني عام 2023م
(مليون ريال) Quarter 2
 2023
(Million Riyal)2</t>
  </si>
  <si>
    <t>الربع الثالث عام 2023م Quarter 3
 2023</t>
  </si>
  <si>
    <t>خاص Private الربع الثالث عام2023م Quarter 3-2023</t>
  </si>
  <si>
    <t>الإجمالي Total الربع الثالث عام2023م Quarter 3-2023</t>
  </si>
  <si>
    <t>عام Public الربع الثالث عام2023م Quarter 3-2023</t>
  </si>
  <si>
    <t>الربع الثالث عام  2023م
Third quarter 2023</t>
  </si>
  <si>
    <t>الربع الثالث عام 2023م
(مليون ريال) Quarter 3
 2023
(Million Riyal)</t>
  </si>
  <si>
    <t>نسبة السعودة  Saudization % الربع الثالث 
عام 2023م
Quarter 3-2023</t>
  </si>
  <si>
    <t>العدد Number الربع الثالث عام 2023م
Quarter 3-2023</t>
  </si>
  <si>
    <t>العدد Number الربع الرابع  عام2022مQuarter 4-2022</t>
  </si>
  <si>
    <t>العدد Number الربع الرابع  عام2023مQuarter 4-2023</t>
  </si>
  <si>
    <t>نسبة السعودة  Saudization % الربع الرابع عام2023مQuarter 4-2023</t>
  </si>
  <si>
    <t>ذكر Male الربع الرابع عام 2023م Quarter 4 -2023</t>
  </si>
  <si>
    <t>نسبة السعودة  Saudization % الربع الرابع  عام 2023م Quarter 4-2023</t>
  </si>
  <si>
    <t>أنثى Female الربع الرابع عام 2023م Quarter 4 -2023</t>
  </si>
  <si>
    <t>الربع الرابع عام 2023م
Quarter 4  2023 السوق الرئيسية
(TASI)2</t>
  </si>
  <si>
    <t>الربع الرابع عام 2023م
Quarter 3  2023 السوق الموازية
(NOMU)3</t>
  </si>
  <si>
    <t>الربع الرابع عام 2023م
Quarter 4  2023 الإجمالي
(مليون ريال)
TOTAL
(Million Riyal)4</t>
  </si>
  <si>
    <t>الربع الرابع عام 2023م Quarter 4 
 2023</t>
  </si>
  <si>
    <t>عام Public الربع الرابع عام2023م Quarter 4-2023</t>
  </si>
  <si>
    <t>خاص Private لربع الرابع عام2023م Quarter 4-2023</t>
  </si>
  <si>
    <t>الإجمالي Total الربع الرابع عام2023م Quarter 4-2023</t>
  </si>
  <si>
    <t>الربع الرابع عام 2023م
(مليون ريال) Quarter 4 
 2023
(Million Riyal)</t>
  </si>
  <si>
    <t>الربع  الرابع عام  2023م
Fourth quarter 2023</t>
  </si>
  <si>
    <t>الربع الرابع عام  2023م
Quarter 4 2023</t>
  </si>
  <si>
    <t>الربع الرابع عام 2023م
(مليون ريال) Quarter 4
 2023
(Million Riyal)</t>
  </si>
  <si>
    <t>نسبة السعودة  Saudization %
 الربع الأول عام 2024م
Quarter 1-2024</t>
  </si>
  <si>
    <t>العدد Number
 الربع الأول عام 2024م
Quarter 1-2024</t>
  </si>
  <si>
    <t>ذكر Male الربع الأول عام 2024م Quarter 1 -2024</t>
  </si>
  <si>
    <t>أنثى Female الربع الأول عام 2024م Quarter 1 -2024</t>
  </si>
  <si>
    <t>نسبة السعودة  Saudization % الربع الأول  عام 2024م Quarter 1-2024</t>
  </si>
  <si>
    <t>نسبة السعودة  Saudization % 
الربع الأول عام 2024م
 Quarter 1-2024</t>
  </si>
  <si>
    <t>الربع الأول عام  2024م
Quarter 1 2024</t>
  </si>
  <si>
    <t>الربع الأول عام 2024م
(مليون ريال) Quarter 1 
 2024
(Million Riyal)</t>
  </si>
  <si>
    <t>الربع الأول عام  2024م
First quarter 2024</t>
  </si>
  <si>
    <t>عام Public الربع الأول عام2024م Quarter 1-2024</t>
  </si>
  <si>
    <t>الإجمالي Total الربع الأول عام2024م Quarter 1-2024</t>
  </si>
  <si>
    <t>الربع الأول عام 2024م
(مليون ريال) Quarter 1
 2024
(Million Riyal)</t>
  </si>
  <si>
    <t>الربع الأول عام 2024م Quarter 1
 2024</t>
  </si>
  <si>
    <t>الربع الأول عام 2024م
Quarter 1 2024</t>
  </si>
  <si>
    <t>الربع الأول عام 2024م
Quarter 1 2024 السوق الرئيسية
(TASI)</t>
  </si>
  <si>
    <t>الربع الأول عام 2024م
Quarter 1 2024 السوق الموازية
(NOMU)</t>
  </si>
  <si>
    <t>الربع الأول عام 2024م
Quarter 1 2024 الإجمالي
(مليون ريال)
TOTAL
(Million Riyal)</t>
  </si>
  <si>
    <t>العدد Number
 الربع الثاني عام 2024م
Quarter 2-2024</t>
  </si>
  <si>
    <t>نسبة السعودة  Saudization %
 الربع الثاني عام 2024م
Quarter 2-2024</t>
  </si>
  <si>
    <t>نسبة السعودة  Saudization % 
الربع الثاني عام 2024م
 Quarter 1-2024</t>
  </si>
  <si>
    <t>ذكر Male الربع الثاني عام 2024م Quarter 2 -2024</t>
  </si>
  <si>
    <t>أنثى Female الربع الثاني عام 2024م Quarter 2 -2024</t>
  </si>
  <si>
    <t>الربع الثاني عام  2024م
Quarter 2 2024</t>
  </si>
  <si>
    <t>عام Public الربع الثاني عام2024م Quarter 2-2024</t>
  </si>
  <si>
    <t>الإجمالي Total الربع الثاني عام2024م Quarter 2-2024</t>
  </si>
  <si>
    <t>خاص Private الربع الأول عام2024م Quarter 1-2024</t>
  </si>
  <si>
    <t>خاص Private الربع الثاني عام2024م Quarter 2-2024</t>
  </si>
  <si>
    <t>الربع الثاني عام 2024م
(مليون ريال) Quarter 2
 2024
(Million Riyal)</t>
  </si>
  <si>
    <t>الربع الثاني عام 2024م
Quarter 2 2024 السوق الرئيسية
(TASI)</t>
  </si>
  <si>
    <t>الربع الثاني عام 2024م
Quarter 2 2024 السوق الموازية
(NOMU)</t>
  </si>
  <si>
    <t>الربع الثاني عام 2024م
Quarter 2 2024 الإجمالي
(مليون ريال)
TOTAL
(Million Riyal)</t>
  </si>
  <si>
    <t>نسبة السعودة  Saudization %
 الربع الثالث عام 2024م
Quarter 3-2024</t>
  </si>
  <si>
    <t>العدد Number
الربع الثالث عام 2024م
Quarter 3-2024</t>
  </si>
  <si>
    <t>نسبة السعودة  Saudization % 
الربع الثاني عام 2024م
 Quarter 2-2024</t>
  </si>
  <si>
    <t>ذكر Male الربع الثالث عام 2024م Quarter 3 -2024</t>
  </si>
  <si>
    <t>أنثى Female الربع الثالث عام 2024م Quarter 3 -2024</t>
  </si>
  <si>
    <t>نسبة السعودة  Saudization % 
الربع الثالث عام 2024م
 Quarter 3-2024</t>
  </si>
  <si>
    <t>الربع الثالث عام 2024م Quarter 3
2024</t>
  </si>
  <si>
    <t>الربع الثالث عام 2024م
Quarter 3 2024 السوق الرئيسية
(TASI)</t>
  </si>
  <si>
    <t>الربع الثالث عام 2024م
Quarter 3 2024 السوق الموازية
(NOMU)</t>
  </si>
  <si>
    <t>الربع الثالث عام 2024م
Quarter 3 2024 الإجمالي
(مليون ريال)
TOTAL
(Million Riyal)</t>
  </si>
  <si>
    <t>الربع الثالث عام 2024م
(مليون ريال) Quarter 3
 2024
(Million Riyal)</t>
  </si>
  <si>
    <t>عام Public الربع الثالث عام2024م Quarter 3-2024</t>
  </si>
  <si>
    <t>خاص Private الربع الثالث عام2024م Quarter 3-2024</t>
  </si>
  <si>
    <t>الإجمالي Total الربع الثالث عام2024م Quarter 3-2024</t>
  </si>
  <si>
    <t>الربع الثالث عام 2024م Quarter 3
 2024</t>
  </si>
  <si>
    <t>مجموع اعداد الأشخاص المسجلين بيانات الأشخاص غير المسجلين</t>
  </si>
  <si>
    <t>1-	جميع الموظفين سواء العاملين بدوام كامل أو دوام جزئي، مع استثناء أعضاء مجلس الإدارة/ المديرين الا في حال شغرهم لمناصب تنفيذية أو وظيفية في الشركة</t>
  </si>
  <si>
    <t>ذكر Male الربع الرابع عام 2024م Quarter 4 -2024</t>
  </si>
  <si>
    <t>أنثى Female الربع الرابع عام 2024م Quarter 4 -2024</t>
  </si>
  <si>
    <t>نسبة السعودة  Saudization % 
الربع الرابع عام 2024م
 Quarter 4-2024</t>
  </si>
  <si>
    <t xml:space="preserve">NA </t>
  </si>
  <si>
    <t>الربع الرابع عام 2024م Quarter 4
2024</t>
  </si>
  <si>
    <t>الربع الرابع عام 2024م
Quarter 4 2024 السوق الرئيسية
(TASI)</t>
  </si>
  <si>
    <t>الربع الرابع عام 2024م
Quarter 4 2024 السوق الموازية
(NOMU)</t>
  </si>
  <si>
    <t>الربع الرابع عام 2024م
Quarter 4 2024 الإجمالي
(مليون ريال)
TOTAL
(Million Riyal)</t>
  </si>
  <si>
    <t>العدد Number
الربع الرابع عام 2024م
Quarter 4-2024</t>
  </si>
  <si>
    <t>نسبة السعودة  Saudization %
 الربع الرابع عام 2024م
Quarter 4-2024</t>
  </si>
  <si>
    <t>الربع الرابع عام 2024م
(مليون ريال) Quarter 4
 2024
(Million Riyal)</t>
  </si>
  <si>
    <t>الربع الرابع عام 2024م Quarter 4
 2024</t>
  </si>
  <si>
    <t>عام Public الربع الرابع عام2024م Quarter 4-2024</t>
  </si>
  <si>
    <t>خاص Private الربع الرابع عام2024م Quarter 4-2024</t>
  </si>
  <si>
    <t>الإجمالي Total الربع الرابع عام 2024م Quarter 4 -2024</t>
  </si>
  <si>
    <t>مؤسسات السوق المالية</t>
  </si>
  <si>
    <t>Capital Market Institutions</t>
  </si>
  <si>
    <t>الربع  الرابع عام  2024م
Fourth quarter 2024</t>
  </si>
  <si>
    <t>Financial Analytics Company</t>
  </si>
  <si>
    <t>شركة التحليلات المالية</t>
  </si>
  <si>
    <t>وكالة التصنيف الائتماني</t>
  </si>
  <si>
    <t>Credit Rating Agency</t>
  </si>
  <si>
    <t>شركة وكالة سمه للتصنيف</t>
  </si>
  <si>
    <t>SIMAH Rating Agency</t>
  </si>
  <si>
    <t>شركة فيتش استراليا بيه تي واي تي دي</t>
  </si>
  <si>
    <t>Fitch Australia PTY Ltd</t>
  </si>
  <si>
    <t>شركة موديز أنفيستورز سيرفيس ميديل ايست لميتد كي أس ايه برانش</t>
  </si>
  <si>
    <t>Moody's Investors Services Middle East Limited</t>
  </si>
  <si>
    <t>إس آند بي جلوبال ريتنجز يورب ليمتد</t>
  </si>
  <si>
    <t>S&amp;P Global Ratings Europe Limited</t>
  </si>
  <si>
    <t>الإجمالي</t>
  </si>
  <si>
    <t>TOTAL</t>
  </si>
  <si>
    <t>شركة دقة المالية</t>
  </si>
  <si>
    <t>Accurate Rating Agency</t>
  </si>
  <si>
    <t>شركة تداول السعودية</t>
  </si>
  <si>
    <t>Saudi Stock Exchange (Tadawul)</t>
  </si>
  <si>
    <t xml:space="preserve">اسم مؤسسة البنية الأساسية للسوق </t>
  </si>
  <si>
    <t xml:space="preserve"> Market Infrastructure Institution</t>
  </si>
  <si>
    <t>Securities Clearing Center Company (Muqassa)</t>
  </si>
  <si>
    <t>شركة مركز إيداع الأوراق المالية (مركز الإيداع)</t>
  </si>
  <si>
    <t>شركة مركز مقاصة الأوراق المالية (مقاصة)</t>
  </si>
  <si>
    <t>Securities Depository Center Company (Edaa)</t>
  </si>
  <si>
    <t>ذكر Male الربع الأول عام 2025م Quarter 1 -2025</t>
  </si>
  <si>
    <t>أنثى Female الربع الأول عام 2025م Quarter 1 -2025</t>
  </si>
  <si>
    <t>نسبة السعودة  Saudization % 
الربع الأول عام 2025م
 Quarter 1-2025</t>
  </si>
  <si>
    <t>شركة يو بي إس العربية السعودية</t>
  </si>
  <si>
    <t>UBS Saudi Arabia Company</t>
  </si>
  <si>
    <t>شركة كريديت سويس العربية السعودية</t>
  </si>
  <si>
    <t>Credit Suisse Saudi Arabia Company</t>
  </si>
  <si>
    <t>فاب كابيتال المالية</t>
  </si>
  <si>
    <t>FAB Capital</t>
  </si>
  <si>
    <t>دويتشه العربية السعودية للأوراق المالية</t>
  </si>
  <si>
    <t>Deutsche Securities Saudi Arabia Company</t>
  </si>
  <si>
    <t>ستايت ستريت السعودية للحلول المالية</t>
  </si>
  <si>
    <t>State Street Saudi Arabia Financial Solution Company</t>
  </si>
  <si>
    <t>شركة بي ان واي ميلون السعودية المالية</t>
  </si>
  <si>
    <t>BNY Mellon Saudi Financial Company</t>
  </si>
  <si>
    <t>شركة نورذن ترست العربية السعودية</t>
  </si>
  <si>
    <t>The Northern Trust Company of Saudi Arabia</t>
  </si>
  <si>
    <t>شركة سيتي جروب العربية السعودية</t>
  </si>
  <si>
    <t>Citygroup Saudi Arabia</t>
  </si>
  <si>
    <t>شركة مورغان ستانلي السعودية</t>
  </si>
  <si>
    <t>Morgan Stanley Saudi Arabia Company</t>
  </si>
  <si>
    <t>شركة بي إن بي باريبا السعودية للاستثمار</t>
  </si>
  <si>
    <t>BNP Pariba Investment Company KSA</t>
  </si>
  <si>
    <t>شركة جولدمان ساكس العربية السعودية</t>
  </si>
  <si>
    <t>Goldman Sachs Saudi Arabia Company</t>
  </si>
  <si>
    <t>شركة الوساطة المالية</t>
  </si>
  <si>
    <t>Al Wasatah Al Maliah Company</t>
  </si>
  <si>
    <t>( ) Alistithmar Capital for Financial Securities and Brokerage Company (Alistithmar Capital)</t>
  </si>
  <si>
    <t>ناتيكسيس السعودية للإستثمار</t>
  </si>
  <si>
    <t>Natixis Saudi Arabia Investment Company</t>
  </si>
  <si>
    <t>شركة انفستكورب السعودية للإستثمارات المالية</t>
  </si>
  <si>
    <t>Investcorp Saudi Arabia Financial Investment Company</t>
  </si>
  <si>
    <t>شركة بيت التمويل السعودي الكويتي</t>
  </si>
  <si>
    <t>Saudi Kuwaiti Finance House Company</t>
  </si>
  <si>
    <t>شركة المستثمرون الخليجيون لإدارة الأصول</t>
  </si>
  <si>
    <t>Gulf Investors Asset Management Company</t>
  </si>
  <si>
    <t>شركة شركاء فاد المالية</t>
  </si>
  <si>
    <t>FAAD Capital Partners Company</t>
  </si>
  <si>
    <t>شركة عودة كابيتال</t>
  </si>
  <si>
    <t>Audi Capital Company</t>
  </si>
  <si>
    <t>شركة كامكو للاستثمار</t>
  </si>
  <si>
    <t>Kamco Investment Company</t>
  </si>
  <si>
    <t>شركة كي كي آر السعودية</t>
  </si>
  <si>
    <t>KKR Saudi Limited Company</t>
  </si>
  <si>
    <t>كريدي اجريكول سي آي بي العربية المالية</t>
  </si>
  <si>
    <t>Credit Agricole CIB Arabia Financial Company</t>
  </si>
  <si>
    <t>شركة بلاك روك العربية السعودية</t>
  </si>
  <si>
    <t>Black Rock</t>
  </si>
  <si>
    <t>شركة الخير كابيتال السعودية</t>
  </si>
  <si>
    <t>AlKhair Capital Saudi Arabia Company</t>
  </si>
  <si>
    <t>شركة البلاد للاستثمار</t>
  </si>
  <si>
    <t>AlBilad Investment Company</t>
  </si>
  <si>
    <t>شركة ميريل لنش المملكة العربية السعودية</t>
  </si>
  <si>
    <t>Merrill Lynch KSA Company</t>
  </si>
  <si>
    <t>شركة جي أي بي كابيتال</t>
  </si>
  <si>
    <t>GIB Capital</t>
  </si>
  <si>
    <t>أرتال المالية</t>
  </si>
  <si>
    <t>Artal Capital</t>
  </si>
  <si>
    <t>شركة العربي المالية</t>
  </si>
  <si>
    <t>ANB Capital Company</t>
  </si>
  <si>
    <t>شركة الرياض المالية</t>
  </si>
  <si>
    <t>Riyad Capital Company</t>
  </si>
  <si>
    <t>شركة النمو المالية للاستشارات المالية</t>
  </si>
  <si>
    <t>Nomw Capital</t>
  </si>
  <si>
    <t>شركة السعودي الفرنسي كابيتال</t>
  </si>
  <si>
    <t>Saudi Fransi Capital</t>
  </si>
  <si>
    <t>شركة سهم كابيتال المالية</t>
  </si>
  <si>
    <t>Sahm Capital Financial Company</t>
  </si>
  <si>
    <t>شركة تتمة المالية</t>
  </si>
  <si>
    <t>Tatimah Capital</t>
  </si>
  <si>
    <t>شركة الراجحي المالية</t>
  </si>
  <si>
    <t>Al Rajhi Capital</t>
  </si>
  <si>
    <t>شركة الملز المالية</t>
  </si>
  <si>
    <t>Malaz Capital Company</t>
  </si>
  <si>
    <t>شركة إتش إس بي سي العربية السعودية المحدودة</t>
  </si>
  <si>
    <t>HSBC Saudi Arabia</t>
  </si>
  <si>
    <t>شركة دراية المالية</t>
  </si>
  <si>
    <t>Derayah Financial Corporation Company</t>
  </si>
  <si>
    <t>شركة الأول للاستثمار</t>
  </si>
  <si>
    <t>شركة بلوم للاستثمار السعودية</t>
  </si>
  <si>
    <t>Blominvest Saudi Arabia Company</t>
  </si>
  <si>
    <t>شركة جدوى للاستثمار</t>
  </si>
  <si>
    <t>Jadwa Investment Company</t>
  </si>
  <si>
    <t>شركة الأهلي المالية</t>
  </si>
  <si>
    <t>SNB Capital</t>
  </si>
  <si>
    <t>شركة أشمور للاستثمار السعودية</t>
  </si>
  <si>
    <t>Ashmore Investment Saudi Arabia Company</t>
  </si>
  <si>
    <t>شركة ملكيه للاستثمار</t>
  </si>
  <si>
    <t>Mulkia Investment Company</t>
  </si>
  <si>
    <t>شركة فرانكلين تمبلتون المالية</t>
  </si>
  <si>
    <t>Franklin Templeton Financial Company</t>
  </si>
  <si>
    <t>شركة الوطني لإدارة الثروات</t>
  </si>
  <si>
    <t>Watani Wealth Management Company</t>
  </si>
  <si>
    <t>ألفا  المالية</t>
  </si>
  <si>
    <t>Alpha Capital</t>
  </si>
  <si>
    <t>شركة آرش المالية</t>
  </si>
  <si>
    <t>Arch Capital</t>
  </si>
  <si>
    <t>شركة أصول و بخيت الاستثمارية</t>
  </si>
  <si>
    <t>Osool &amp; Bakheet Investment Company</t>
  </si>
  <si>
    <t>شركة تنمية المالية</t>
  </si>
  <si>
    <t>Tanmia Capital Company</t>
  </si>
  <si>
    <t>شركة قيمة المالية</t>
  </si>
  <si>
    <t>Value Capital Company</t>
  </si>
  <si>
    <t>شركة سدرة المالية</t>
  </si>
  <si>
    <t>Sidra Capital Company</t>
  </si>
  <si>
    <t>معيار المالية</t>
  </si>
  <si>
    <t>Miyar Capital</t>
  </si>
  <si>
    <t>شركة أرباح المالية</t>
  </si>
  <si>
    <t>Arbah Capital Company</t>
  </si>
  <si>
    <t>شركة الجزيرة للأسواق المالية</t>
  </si>
  <si>
    <t>AlJazira Capital Company</t>
  </si>
  <si>
    <t>شركة إتقان كابيتال</t>
  </si>
  <si>
    <t>Itqan Capital Company</t>
  </si>
  <si>
    <t>شركة الأول كابيتال</t>
  </si>
  <si>
    <t>Alawwal Capital Company</t>
  </si>
  <si>
    <t>شركة ثروات للاوراق المالية</t>
  </si>
  <si>
    <t>Tharwat For Financial Securities</t>
  </si>
  <si>
    <t>شركة مشاركة المالية</t>
  </si>
  <si>
    <t>Musharaka Capital Company</t>
  </si>
  <si>
    <t>مجموعة النفيعي للاستثمار</t>
  </si>
  <si>
    <t>Al Nefaie Investment Group</t>
  </si>
  <si>
    <t>شركة الشرق الأوسط للاستثمار المالي</t>
  </si>
  <si>
    <t>Middle East Financial Investment Company</t>
  </si>
  <si>
    <t>دوم كابيتال المالية</t>
  </si>
  <si>
    <t>Dom Capital Financial Company</t>
  </si>
  <si>
    <t>ستاندرد تشارترد كابيتال العربية السعودية</t>
  </si>
  <si>
    <t>Standard Chartered Capital Saudi Arabia</t>
  </si>
  <si>
    <t>الخليج الدولية للاستثمار</t>
  </si>
  <si>
    <t>Gulf International Investment Company</t>
  </si>
  <si>
    <t>شركة بيت المال الخليجي</t>
  </si>
  <si>
    <t>Bait Al Mal Al Khaleeji Company</t>
  </si>
  <si>
    <t>اركابيتا السعودية المالية</t>
  </si>
  <si>
    <t>Arcapita Capital Company</t>
  </si>
  <si>
    <t>شركة أسياف للأستثمار</t>
  </si>
  <si>
    <t>Asyaf Investment Company</t>
  </si>
  <si>
    <t>شركة أريب المالية</t>
  </si>
  <si>
    <t>Areeb Capital</t>
  </si>
  <si>
    <t>مكتب العائلة العالمية للاستثمار</t>
  </si>
  <si>
    <t>The Family Office International Investment Company</t>
  </si>
  <si>
    <t>شركة الإمارات دبي الوطني كابيتال السعودية</t>
  </si>
  <si>
    <t>Emirates NBD Capital KSA</t>
  </si>
  <si>
    <t>عوائد الأصول المالية</t>
  </si>
  <si>
    <t>Awaed Alosool Capital</t>
  </si>
  <si>
    <t>شركة الخبير المالية</t>
  </si>
  <si>
    <t>Alkhabeer Capital</t>
  </si>
  <si>
    <t>شركة بي ال ام إي المالية</t>
  </si>
  <si>
    <t>BLME Capital Company</t>
  </si>
  <si>
    <t>شركة جرينستون العربية السعودية</t>
  </si>
  <si>
    <t>Greenstone Saudi Arabia LLC</t>
  </si>
  <si>
    <t>رصانة المالية</t>
  </si>
  <si>
    <t>Rasana Capital</t>
  </si>
  <si>
    <t>شركة شعاع كابيتال العربية السعودية</t>
  </si>
  <si>
    <t>Shuaa Capital Saudi Arabia Company</t>
  </si>
  <si>
    <t>شركة إجادة المالية</t>
  </si>
  <si>
    <t>Ejada Capital Company</t>
  </si>
  <si>
    <t>شركة أديم المالية</t>
  </si>
  <si>
    <t>Adeem Financial Company</t>
  </si>
  <si>
    <t>شركة سامبا للأصول وإدارة الإستثمار</t>
  </si>
  <si>
    <t>SAMBA Capital &amp; Investment Management Company</t>
  </si>
  <si>
    <t>Anfaal Capital Company</t>
  </si>
  <si>
    <t>فينشر كابيتال الاستثمارية السعودية</t>
  </si>
  <si>
    <t>Saudi Venture Capital Investment Company</t>
  </si>
  <si>
    <t>الربع الأول عام  2025م
Quarter 1 2025</t>
  </si>
  <si>
    <t>شركة الاستثمار للأوراق المالية والوساطة (الاستثمار كابيتال)</t>
  </si>
  <si>
    <t>شركة الإنماء المالية</t>
  </si>
  <si>
    <t>Alinma Capital</t>
  </si>
  <si>
    <t>شركة المجموعة المالية-هيرميس السعودية</t>
  </si>
  <si>
    <t>EFG-Hermes-KSA</t>
  </si>
  <si>
    <t>J.P. Morgan Saudi Arabia Company</t>
  </si>
  <si>
    <t>شركة جي. بي. مورقان العربية السعودية</t>
  </si>
  <si>
    <t>شركة يقين المالية (يقين كابيتال)</t>
  </si>
  <si>
    <t>Yaqeen Capital</t>
  </si>
  <si>
    <t>فرصة المالية</t>
  </si>
  <si>
    <t>شركة سكنى المالية</t>
  </si>
  <si>
    <t>شركة محفظة نما المالية</t>
  </si>
  <si>
    <t>ابيكس فاند روك للإستثمار</t>
  </si>
  <si>
    <t>شركة أف آي أم بارتنرز كي أس أي</t>
  </si>
  <si>
    <t>دينار للاستثمار</t>
  </si>
  <si>
    <t>Nama Portfolio Capital Company</t>
  </si>
  <si>
    <t>Apex FundRock Investment JSC</t>
  </si>
  <si>
    <t>FIM Partners KSA</t>
  </si>
  <si>
    <t>Dinar Investment Company</t>
  </si>
  <si>
    <t>Watheeq Capital</t>
  </si>
  <si>
    <t>Sukna Capital</t>
  </si>
  <si>
    <t>Forsah Capital</t>
  </si>
  <si>
    <t>Saudi Economic and Development Securities Company  (SEDCO Capital)</t>
  </si>
  <si>
    <t>الربع الأول عام 2025م Quarter 1
 2025</t>
  </si>
  <si>
    <t xml:space="preserve"> Capital Market Institutions</t>
  </si>
  <si>
    <t>عوده كابيتال</t>
  </si>
  <si>
    <t>أرباح المالية</t>
  </si>
  <si>
    <t>دراية المالية</t>
  </si>
  <si>
    <t>Citigroup Saudi Arabia</t>
  </si>
  <si>
    <t>جولدمان ساكس العربية السعودية</t>
  </si>
  <si>
    <t>شركة عوائد الأصول المالية</t>
  </si>
  <si>
    <t>Awaed Alasool Financial Company</t>
  </si>
  <si>
    <t>جدوى للاستثمار</t>
  </si>
  <si>
    <t>الرياض المالية</t>
  </si>
  <si>
    <t>الجزيرة كابيتال</t>
  </si>
  <si>
    <t>الراجحي المالية</t>
  </si>
  <si>
    <t>السعودى الفرنسي كابيتال</t>
  </si>
  <si>
    <t>إتش إس بي سي العربية السعودية المحدودة</t>
  </si>
  <si>
    <t>اصول و بخيت للاستثمار</t>
  </si>
  <si>
    <t xml:space="preserve"> Yaqeen Capital</t>
  </si>
  <si>
    <t xml:space="preserve"> Alistithmar Capital for Financial Securities and Brokerage Company (Alistithmar Capital)</t>
  </si>
  <si>
    <t>العدد Number
 الربع الأول عام 2025م
Quarter 1-2025</t>
  </si>
  <si>
    <t>شركة رزين المالية</t>
  </si>
  <si>
    <t>Razeen Financial Company</t>
  </si>
  <si>
    <t>شركة جدارة للأستثمار</t>
  </si>
  <si>
    <t>Jadara Investment Company</t>
  </si>
  <si>
    <t>شركة شركاء الهدف المالية</t>
  </si>
  <si>
    <t>Target Partners Capital Company</t>
  </si>
  <si>
    <t>شركة نصح المالية</t>
  </si>
  <si>
    <t>Nosooh Financial Company</t>
  </si>
  <si>
    <t>شركة الخوارزمي المالية</t>
  </si>
  <si>
    <t>Khwarizmi Capital Company</t>
  </si>
  <si>
    <t>شركة شركاء إيراد المالية</t>
  </si>
  <si>
    <t>Erad Partners Capital Company</t>
  </si>
  <si>
    <t>شركة حصيف للاستثمار</t>
  </si>
  <si>
    <t>Hasseef Investment Company</t>
  </si>
  <si>
    <t>شركة الرقمية الثانية المالية</t>
  </si>
  <si>
    <t>Digital Two Financial Company</t>
  </si>
  <si>
    <t>شركة ستيبستون جروب المالية</t>
  </si>
  <si>
    <t>StepStone Group Capital Company</t>
  </si>
  <si>
    <t>شركة دوم كابيتال المالية</t>
  </si>
  <si>
    <t>شركة منافع المالية</t>
  </si>
  <si>
    <t>Manafa Capital</t>
  </si>
  <si>
    <t>شركة سبعين للأستثمار</t>
  </si>
  <si>
    <t>Sabeen Investment Company</t>
  </si>
  <si>
    <t>شركة أسياف للاستثمار</t>
  </si>
  <si>
    <t>شركة وينفستن المالية</t>
  </si>
  <si>
    <t>WinVeston Capital Company</t>
  </si>
  <si>
    <t>شركة ميراك المالية</t>
  </si>
  <si>
    <t>Merak Capital Company</t>
  </si>
  <si>
    <t>شركة دينار للأستثمار</t>
  </si>
  <si>
    <t>شركة سدو المالية</t>
  </si>
  <si>
    <t>Sadu Capital Company</t>
  </si>
  <si>
    <t>شركة معيار المالية</t>
  </si>
  <si>
    <t>شركة تمرة المالية</t>
  </si>
  <si>
    <t>Tamra Capital Company</t>
  </si>
  <si>
    <t>شركة مكتب العائلة العالمية للاستثمار</t>
  </si>
  <si>
    <t>شركة إمكان العربية</t>
  </si>
  <si>
    <t>Emkan Alarabiya</t>
  </si>
  <si>
    <t>شركة ثروات طويق المالية</t>
  </si>
  <si>
    <t>Tharawat Tuwaiq Financial Company</t>
  </si>
  <si>
    <t>Impact Capital Company</t>
  </si>
  <si>
    <t>شركة رواسي المتقدمة للاستثمار</t>
  </si>
  <si>
    <t>Rawasi Advanced Investment Company</t>
  </si>
  <si>
    <t>شركة محافظ للأستثمار</t>
  </si>
  <si>
    <t>Portfolios Investment Company</t>
  </si>
  <si>
    <t>مجموعة بي أم جي المالية</t>
  </si>
  <si>
    <t>BMG Financial Group</t>
  </si>
  <si>
    <t>شركة ألفا المالية</t>
  </si>
  <si>
    <t>شركة معرفة المالية</t>
  </si>
  <si>
    <t>Marifa Capital</t>
  </si>
  <si>
    <t>شركة رصانة المالية</t>
  </si>
  <si>
    <t>Rasana Capital Company</t>
  </si>
  <si>
    <t>شركة لندن والشرق الأوسط المالية</t>
  </si>
  <si>
    <t>London and The Middle East Capital Company</t>
  </si>
  <si>
    <t>شركة شراكة المالية</t>
  </si>
  <si>
    <t>Sharaka Capital Company</t>
  </si>
  <si>
    <t>شركة نطاق المالية</t>
  </si>
  <si>
    <t>Nitaq Capital Company</t>
  </si>
  <si>
    <t>شركة الإرتقاء المالية</t>
  </si>
  <si>
    <t>Al Ertiqa Financial Company</t>
  </si>
  <si>
    <t>شركة مشورة المالية</t>
  </si>
  <si>
    <t>Mashora Capital</t>
  </si>
  <si>
    <t>شركة أبيان المالية</t>
  </si>
  <si>
    <t>Abyan Capital</t>
  </si>
  <si>
    <t>شركة القمة الاولى للأستثمار</t>
  </si>
  <si>
    <t>Pinnacle Capital Company</t>
  </si>
  <si>
    <t>شركة فرصة المالية</t>
  </si>
  <si>
    <t>شركة جوا المالية</t>
  </si>
  <si>
    <t>Joa Capital Company</t>
  </si>
  <si>
    <t>شركة سديد المالية</t>
  </si>
  <si>
    <t>Sadeed Financial Company</t>
  </si>
  <si>
    <t>Rothschild &amp; Co Financial Advisory Company</t>
  </si>
  <si>
    <t>شركة آفاق المالية</t>
  </si>
  <si>
    <t>Afaq company</t>
  </si>
  <si>
    <t>شركة اسناد المالية</t>
  </si>
  <si>
    <t>Esnad Financial Company</t>
  </si>
  <si>
    <t>شركة درب التجار المالية</t>
  </si>
  <si>
    <t>DERB AL-TAJAR Finance</t>
  </si>
  <si>
    <t>شركة الخزانة المالية</t>
  </si>
  <si>
    <t>AlKhizanah Capital Company</t>
  </si>
  <si>
    <t>شركة أبو ظبي الأول للاستثمار السعودية</t>
  </si>
  <si>
    <t>First Abu Dhabi Investment Saudi Company</t>
  </si>
  <si>
    <t>شركة لازارد العربية السعودية المحدودة</t>
  </si>
  <si>
    <t>Lazard Saudi Arabia Limited Company</t>
  </si>
  <si>
    <t>شركة المحتوى المالي لخدمات الاعمال</t>
  </si>
  <si>
    <t>Financial Contents</t>
  </si>
  <si>
    <t>شركة استدامة الأعمال المالية</t>
  </si>
  <si>
    <t>Estedama Alaamal Capital</t>
  </si>
  <si>
    <t>. .    J.P. Morgan Saudi Arabia Company</t>
  </si>
  <si>
    <t>شركة راز أموال للاستثمار</t>
  </si>
  <si>
    <t>Raz Amwal Investment</t>
  </si>
  <si>
    <t>شركة سدرة للإستثمار</t>
  </si>
  <si>
    <t>Seedra Investment Company</t>
  </si>
  <si>
    <t>شركة الخليج الدولية للاستثمار</t>
  </si>
  <si>
    <t>Ejada Capital</t>
  </si>
  <si>
    <t>شركة فيشر العربية للاستثمارات</t>
  </si>
  <si>
    <t>Fisher Investments Arabia Company</t>
  </si>
  <si>
    <t>شركة الفنار المتحدة المالية</t>
  </si>
  <si>
    <t>Alfanar United Capital</t>
  </si>
  <si>
    <t>شركة ستايت ستريت العربية السعودية للحلول المالية</t>
  </si>
  <si>
    <t>شركة ابيكس فاند روك للإستثمار</t>
  </si>
  <si>
    <t>شركة ركاز الوطنية المالية</t>
  </si>
  <si>
    <t>Rekaz National Capital</t>
  </si>
  <si>
    <t>شركة كوانسيا المالية</t>
  </si>
  <si>
    <t>Quencia Capital Company</t>
  </si>
  <si>
    <t>Bayt Alnomow Capital Company</t>
  </si>
  <si>
    <t>شركة ناينتي ون المالية</t>
  </si>
  <si>
    <t>Ninety One Capital Company</t>
  </si>
  <si>
    <t>شركة موليس اند كومباني السعودية المحدودة</t>
  </si>
  <si>
    <t>Moelis &amp; Company Saudi Limited</t>
  </si>
  <si>
    <t>-  EFG-Hermes-KSA</t>
  </si>
  <si>
    <t>شركة إحاطة المالية</t>
  </si>
  <si>
    <t>Ehata Financial Company</t>
  </si>
  <si>
    <t>مجموعة الدخيل المالية</t>
  </si>
  <si>
    <t>AlDukheil Financial Group</t>
  </si>
  <si>
    <t>Amwal Financial</t>
  </si>
  <si>
    <t>شركة كريدي اجريكول سي آي بي العربية المالية</t>
  </si>
  <si>
    <t>شركة انفستكورب السعودية للاستثمارات المالية</t>
  </si>
  <si>
    <t>شركة هيكلة الإدارية</t>
  </si>
  <si>
    <t>Haykala Advisors and Managers</t>
  </si>
  <si>
    <t>شركة إثمار السعودية للاستشارات المالية</t>
  </si>
  <si>
    <t>Ithmar Saudi Financial Consultancy Services</t>
  </si>
  <si>
    <t>شركة سوسيتيه جنرال العربية السعودية</t>
  </si>
  <si>
    <t>Societe Generale Saudi Arabia</t>
  </si>
  <si>
    <t>شركة أف آي إم بارتنرز كي أس أيه</t>
  </si>
  <si>
    <t>شركة ميزوهو العربية السعودية</t>
  </si>
  <si>
    <t>Mizuho Saudi Arabia Company</t>
  </si>
  <si>
    <t>شركة أموال كابيتال المالية</t>
  </si>
  <si>
    <t>Amwal Capital Almaliyah</t>
  </si>
  <si>
    <t>دينوفو بارتنرز المالية</t>
  </si>
  <si>
    <t>deNovo Partners Finance</t>
  </si>
  <si>
    <t>شركة ناتيكسيس العربية السعودية</t>
  </si>
  <si>
    <t>إس ام بي سي العربية السعودية للخدمات الاستشارية</t>
  </si>
  <si>
    <t>SMBC Advisory Services Saudi Arabia</t>
  </si>
  <si>
    <t>شركة نارم المالية</t>
  </si>
  <si>
    <t>Narmo Capital</t>
  </si>
  <si>
    <t>شركة اركابيتا المالية</t>
  </si>
  <si>
    <t>شركة أديتم المالية</t>
  </si>
  <si>
    <t>Aditum Capital</t>
  </si>
  <si>
    <t>شركة ام ام سي المالية</t>
  </si>
  <si>
    <t>MMC Financial Company</t>
  </si>
  <si>
    <t>شركة الصين الدولية كابيتال غرب آسيا المحدودة</t>
  </si>
  <si>
    <t>China International Capital Corporation (West Asia) LLC</t>
  </si>
  <si>
    <t>شركة المستثمرون المالية</t>
  </si>
  <si>
    <t>Investors Capital</t>
  </si>
  <si>
    <t>شركة همة كابيتال للإستثمار</t>
  </si>
  <si>
    <t>Himmah Capital Investment Company</t>
  </si>
  <si>
    <t>شركة أرقام كابيتال المالية</t>
  </si>
  <si>
    <t>Arqaam Capital Financial Company</t>
  </si>
  <si>
    <t>شركة الرؤية المتقدمة للاستثمار</t>
  </si>
  <si>
    <t>Advance Vision Investment Company</t>
  </si>
  <si>
    <t>شركة المحفظة السعودية للأوراق المالية</t>
  </si>
  <si>
    <t>Saudi Portfolio Securities Company</t>
  </si>
  <si>
    <t>شركة إثراء المالية</t>
  </si>
  <si>
    <t>Ithraa Capital Company</t>
  </si>
  <si>
    <t>شركة بيت الاتحاد المالي</t>
  </si>
  <si>
    <t>United Financial House Company</t>
  </si>
  <si>
    <t>شركة بيت الاستشارات الوطني</t>
  </si>
  <si>
    <t>House of National Consulting Company</t>
  </si>
  <si>
    <t>شركة بيت القيمة للاستثمار</t>
  </si>
  <si>
    <t>Value Capital</t>
  </si>
  <si>
    <t>شركة جلف ون كابيتال</t>
  </si>
  <si>
    <t>Gulf One Capital Company</t>
  </si>
  <si>
    <t>شركة رائد المتقدمة للاستثمار</t>
  </si>
  <si>
    <t>Raed Advanced Investments Company</t>
  </si>
  <si>
    <t>شركة سامبا للأصول وإدارة الاستثمار</t>
  </si>
  <si>
    <t>شركة نومورا العربية السعودية</t>
  </si>
  <si>
    <t>Nomura Saudi Arabia Company</t>
  </si>
  <si>
    <t>شركة نيو جروب ليمتد</t>
  </si>
  <si>
    <t>Neo Group Limited Company</t>
  </si>
  <si>
    <t>شركة التمويل الجماعي المحدودة</t>
  </si>
  <si>
    <t>Crowdfunding limited company (Scopeer)</t>
  </si>
  <si>
    <t>شركة أسوة المالية</t>
  </si>
  <si>
    <t>Ouswah Capital Company</t>
  </si>
  <si>
    <t>شركة مهلا للاستشارات المالية</t>
  </si>
  <si>
    <t>شركة رشد المالية</t>
  </si>
  <si>
    <t>Rushd Capital Company</t>
  </si>
  <si>
    <t>Mahlan Financial Consultancy</t>
  </si>
  <si>
    <t>شركة أساس الخليجية المالية</t>
  </si>
  <si>
    <t>Asas Gulf Capital Company</t>
  </si>
  <si>
    <t>شركة بدوة المالية</t>
  </si>
  <si>
    <t>Badwa Capital Company</t>
  </si>
  <si>
    <t>شركة أبولو انترناشونال المالية</t>
  </si>
  <si>
    <t>Apollo International Capital Company</t>
  </si>
  <si>
    <t>شركة نما فنتشرز المالية</t>
  </si>
  <si>
    <t>Nama Ventures Capital Company</t>
  </si>
  <si>
    <t xml:space="preserve">شركة تأثير المالية  </t>
  </si>
  <si>
    <t>شركة أرتال المالية</t>
  </si>
  <si>
    <t>الشركة السعودية للاقتصاد والتنمية للأوراق المالية (سدكو كابيتال)</t>
  </si>
  <si>
    <t>Saudi Economic and Development Securities Company 
(SEDCO Capital)</t>
  </si>
  <si>
    <t>Alistithmar Capital for Financial Securities and Brokerage Company 
(Alistithmar Capital)</t>
  </si>
  <si>
    <t>شركة روتشیلد آند كو للاستشارات المالیة</t>
  </si>
  <si>
    <t xml:space="preserve">شركة بيت النمو المالية </t>
  </si>
  <si>
    <t>شركة ذرتين المالية</t>
  </si>
  <si>
    <t>شركة عود المالية</t>
  </si>
  <si>
    <t>شركة جنرال اتلانتيك الشرق الأوسط المالية</t>
  </si>
  <si>
    <t>شركة إيفركور العربية المحدودة</t>
  </si>
  <si>
    <t>شركة هامة المالية</t>
  </si>
  <si>
    <t>شركة تام المالية</t>
  </si>
  <si>
    <t>شركة دلتا الريادة المالية</t>
  </si>
  <si>
    <t>شركة شركاء الازدهار للاستثمار</t>
  </si>
  <si>
    <t>شركة إتمام للاستثمار</t>
  </si>
  <si>
    <t>شركة فتيلة المالية</t>
  </si>
  <si>
    <t>شركة منجم تطوير الاعمال المالية</t>
  </si>
  <si>
    <t>شركة يونيون بانكير برايفيي العربية المحدودة</t>
  </si>
  <si>
    <t>شركة اسبار الأصول المالية</t>
  </si>
  <si>
    <t>شركة وزان المالية</t>
  </si>
  <si>
    <t>شركة اتحاد نخيل</t>
  </si>
  <si>
    <t>كادا للاستثمار</t>
  </si>
  <si>
    <t>شركة سين المالية</t>
  </si>
  <si>
    <t>شركة سادن الأولى للإستثمار</t>
  </si>
  <si>
    <t>شركة صكوك المالية</t>
  </si>
  <si>
    <t> Two Atoms Capital Company</t>
  </si>
  <si>
    <t>Oud Capital Company</t>
  </si>
  <si>
    <t>General Atlantic Middle East Financial</t>
  </si>
  <si>
    <t>Hamah Capital Company</t>
  </si>
  <si>
    <t>Evercore Arabia Limited Company</t>
  </si>
  <si>
    <t>TAM Capital Company</t>
  </si>
  <si>
    <t>Delta Alreadh Capital Company</t>
  </si>
  <si>
    <t>Ezdihar Partners For Investment Company</t>
  </si>
  <si>
    <t>Itmam Invest</t>
  </si>
  <si>
    <t>Fatilah Financial Company</t>
  </si>
  <si>
    <t>BIM Capital</t>
  </si>
  <si>
    <t>Union Bancaire Privee Arabia Ltd</t>
  </si>
  <si>
    <t>Asbar Alosool Capital</t>
  </si>
  <si>
    <t>Wzan Financial Company</t>
  </si>
  <si>
    <t>Etihad Nakheel Company</t>
  </si>
  <si>
    <t>Cadaa Investment Company</t>
  </si>
  <si>
    <t>Seen Capital Company</t>
  </si>
  <si>
    <t>Sadin AlOula Investments</t>
  </si>
  <si>
    <t>Sukuk Capital Company</t>
  </si>
  <si>
    <t>شركة التقنية المالية</t>
  </si>
  <si>
    <t>Fintech company</t>
  </si>
  <si>
    <t>شركة منصة قرار للتقنية المالية</t>
  </si>
  <si>
    <t>Qarar Fintech Company</t>
  </si>
  <si>
    <t>شركة فيلا المالية</t>
  </si>
  <si>
    <t>Villa Finance Company</t>
  </si>
  <si>
    <t>شركة منصة ساهم المالية</t>
  </si>
  <si>
    <t>Sahem Financial Company</t>
  </si>
  <si>
    <t>شركة بواء للاستثمار</t>
  </si>
  <si>
    <t>Bwa for Investment</t>
  </si>
  <si>
    <t>شركة دينار للاستثمار</t>
  </si>
  <si>
    <t>Dinar Investments Company</t>
  </si>
  <si>
    <t>شركة دراهم للاستثمار</t>
  </si>
  <si>
    <t>Drahim Company</t>
  </si>
  <si>
    <t>شركة رهان المالية</t>
  </si>
  <si>
    <t>Rehan Capital Company</t>
  </si>
  <si>
    <t>شركة ركيز المالية</t>
  </si>
  <si>
    <t>Rakeez Capital Company</t>
  </si>
  <si>
    <t>شركة مكاسب المال المالية</t>
  </si>
  <si>
    <t>Makassb Company</t>
  </si>
  <si>
    <t>شركة جنى الفرص المالية</t>
  </si>
  <si>
    <t>Jana Financial Company</t>
  </si>
  <si>
    <t>شركة حصة منفعة للتقنية المالية</t>
  </si>
  <si>
    <t>Stake Financial Technology Company</t>
  </si>
  <si>
    <t>شركة إمكان العربية المحدودة</t>
  </si>
  <si>
    <t>Emkan Alarabiya Company</t>
  </si>
  <si>
    <t>شركة أصيل المالية</t>
  </si>
  <si>
    <t>Aseel Capital</t>
  </si>
  <si>
    <t>شركة مضاربة المالية</t>
  </si>
  <si>
    <t>Mudaraba Capital Company</t>
  </si>
  <si>
    <t>شركة ارات المالية</t>
  </si>
  <si>
    <t>Arat Capital Company</t>
  </si>
  <si>
    <t>Afaq Company</t>
  </si>
  <si>
    <t>شركة ملاءة للتقنية المالية</t>
  </si>
  <si>
    <t>Malaa Financial Technology for Securities Business</t>
  </si>
  <si>
    <t>شركة منصة تحالف المالية</t>
  </si>
  <si>
    <t>Tahaluf Capital</t>
  </si>
  <si>
    <t>شركة طرح المالية</t>
  </si>
  <si>
    <t>Trh Capital</t>
  </si>
  <si>
    <t>شركة صفقة المالية</t>
  </si>
  <si>
    <t>Safqah Capital Company</t>
  </si>
  <si>
    <t>شركة أجدر للتقنية المالية</t>
  </si>
  <si>
    <t>Ajdar Fintech</t>
  </si>
  <si>
    <t>شركة التنافسية المالية</t>
  </si>
  <si>
    <t>Competitiveness Financial Company CFC</t>
  </si>
  <si>
    <t>شركة ميسان للتقنية المالية</t>
  </si>
  <si>
    <t>Maysan Financial Technology Company</t>
  </si>
  <si>
    <t>شركة التوفير الذكي للتقنية المالية</t>
  </si>
  <si>
    <t>Smart Savings Company</t>
  </si>
  <si>
    <t>شركة مدخول</t>
  </si>
  <si>
    <t>Madkhol Company</t>
  </si>
  <si>
    <t>شركة ترميز كبتل المالية</t>
  </si>
  <si>
    <t>Tarmeez Capital Company</t>
  </si>
  <si>
    <t>شركة ثلثين للتقنية المالية</t>
  </si>
  <si>
    <t>FinTech Thuluthain</t>
  </si>
  <si>
    <t>شركة منصة وثاق المالية</t>
  </si>
  <si>
    <t>Wethaq Capital Markets Platform Company</t>
  </si>
  <si>
    <t>Manafa Capital Company</t>
  </si>
  <si>
    <t>شركة أصول وبخيت الاستثمارية</t>
  </si>
  <si>
    <t>شركة بذور التكافل للتمويل</t>
  </si>
  <si>
    <t>Buthoor Solidarity for Financing Co</t>
  </si>
  <si>
    <t>شركة يقين للخدمات المالية</t>
  </si>
  <si>
    <t>Yaqeen Financial Services Co</t>
  </si>
  <si>
    <t>Crowdfunding Limited Company (Scopeer)</t>
  </si>
  <si>
    <t>نسبة السعودة  Saudization % الربع الأول  عام 2025م Quarter 1-2025</t>
  </si>
  <si>
    <t>شركة التمويل الجماعي المحدودة (سكوبير)</t>
  </si>
  <si>
    <t>شركة كفاءة المالية</t>
  </si>
  <si>
    <t>شركة تطوير الإدخار</t>
  </si>
  <si>
    <t>Al-WAA for Financial Technologies</t>
  </si>
  <si>
    <t>Mod5r</t>
  </si>
  <si>
    <t>Kafaa Capital</t>
  </si>
  <si>
    <t>شركة الوعاء للتقنية المالية</t>
  </si>
  <si>
    <t>Capital Market Institution</t>
  </si>
  <si>
    <t>شركة تأثير المالية</t>
  </si>
  <si>
    <t>شركة بيت النمو المالية</t>
  </si>
  <si>
    <t>شركة الإمارات دبي الوطني كابيتال السعودية المحدودة</t>
  </si>
  <si>
    <t>شركة آركابيتا المالية</t>
  </si>
  <si>
    <t>جسر الشرق المالية</t>
  </si>
  <si>
    <t>East Bridge Capital</t>
  </si>
  <si>
    <t>شركة المجموعة الماليةهيرميس السعودية</t>
  </si>
  <si>
    <t>Total</t>
  </si>
  <si>
    <t>عام Public الربع الأول عام2025م Quarter 1-2025</t>
  </si>
  <si>
    <t>خاص Private الربع الأول عام2025م Quarter 1-2025</t>
  </si>
  <si>
    <t>الإجمالي Total الربع الأول عام2025م Quarter 1-2025</t>
  </si>
  <si>
    <t>Saudi Economic and Development Securities Company</t>
  </si>
  <si>
    <t>Alistithmar Capital for Financial Securities and Brokerage Company (Alistithmar Capital)</t>
  </si>
  <si>
    <t>آرش المالية</t>
  </si>
  <si>
    <t>الربع الأول عام 2025م
(مليون ريال) Quarter 1
 2025
(Million Riyal)</t>
  </si>
  <si>
    <t>شركة ثروات للأوراق المالية</t>
  </si>
  <si>
    <t>Raz Amwal Investment Company</t>
  </si>
  <si>
    <t>محافظ للاستثمار</t>
  </si>
  <si>
    <t>شركة سدرة للاستثمار</t>
  </si>
  <si>
    <t>ثروات طويق المالية</t>
  </si>
  <si>
    <t>Saudi Economic and Development Securities Company (SEDCO Capital)</t>
  </si>
  <si>
    <t>نسبة السعودة  Saudization %
 الربع الأول عام 2025م
Quarter 1-2025</t>
  </si>
  <si>
    <t>الربع الأول عام 2025م
Quarter 1 2025 السوق الموازية
(NOMU)</t>
  </si>
  <si>
    <t>الربع الأول عام 2025م
Quarter 1 2025 السوق الرئيسية
(TASI)</t>
  </si>
  <si>
    <t>الربع الأول عام 2025م
Quarter 1 2025 الإجمالي
(مليون ريال)
TOTAL
(Million Riyal)</t>
  </si>
  <si>
    <t xml:space="preserve"> Al Rajhi Capital</t>
  </si>
  <si>
    <t xml:space="preserve"> SNB Capital</t>
  </si>
  <si>
    <t xml:space="preserve"> Morgan Stanley Saudi Arabia Company</t>
  </si>
  <si>
    <t xml:space="preserve"> Merrill Lynch KSA Company</t>
  </si>
  <si>
    <t xml:space="preserve"> Derayah Financial Corporation Company</t>
  </si>
  <si>
    <t xml:space="preserve"> J.P. Morgan Saudi Arabia Company</t>
  </si>
  <si>
    <t xml:space="preserve"> Riyad Capital Company</t>
  </si>
  <si>
    <t xml:space="preserve"> Goldman Sachs Saudi Arabia Company</t>
  </si>
  <si>
    <t xml:space="preserve"> AlJazira Capital Company</t>
  </si>
  <si>
    <t xml:space="preserve"> EFG-Hermes-KSA</t>
  </si>
  <si>
    <t xml:space="preserve"> HSBC Saudi Arabia</t>
  </si>
  <si>
    <t xml:space="preserve"> ANB Capital Company</t>
  </si>
  <si>
    <t xml:space="preserve"> Saudi Fransi Capital</t>
  </si>
  <si>
    <t>) Alistithmar Capital for Financial Securities and Brokerage Company (Alistithmar Capital)</t>
  </si>
  <si>
    <t xml:space="preserve"> Sahm Capital Financial Company</t>
  </si>
  <si>
    <t xml:space="preserve"> AlBilad Investment Company</t>
  </si>
  <si>
    <t xml:space="preserve"> Credit Suisse Saudi Arabia Company</t>
  </si>
  <si>
    <t>سيتي جروب العربية السعودية</t>
  </si>
  <si>
    <t xml:space="preserve"> Citygroup Saudi Arabia</t>
  </si>
  <si>
    <t>) Yaqeen Capital</t>
  </si>
  <si>
    <t>شركة جي آي بي كابيتال</t>
  </si>
  <si>
    <t xml:space="preserve"> GIB Capital</t>
  </si>
  <si>
    <t xml:space="preserve"> Alkhabeer Capital</t>
  </si>
  <si>
    <t xml:space="preserve"> Emirates NBD Capital KSA</t>
  </si>
  <si>
    <t xml:space="preserve"> AlKhair Capital Saudi Arabia Company</t>
  </si>
  <si>
    <t xml:space="preserve"> شركة مشاركة المالية</t>
  </si>
  <si>
    <t xml:space="preserve"> Musharaka Capital Company</t>
  </si>
  <si>
    <t xml:space="preserve"> Jadwa Investment Company</t>
  </si>
  <si>
    <t xml:space="preserve"> Al Nefaie Investment Group</t>
  </si>
  <si>
    <t xml:space="preserve"> Arbah Capital Company</t>
  </si>
  <si>
    <t xml:space="preserve"> Awaed Alosool Capital  </t>
  </si>
  <si>
    <t xml:space="preserve"> Osool &amp; Bakheet Investment Company</t>
  </si>
  <si>
    <t xml:space="preserve"> Deutsche Securities Saudi Arabia Company</t>
  </si>
  <si>
    <t xml:space="preserve"> Audi Capital Company</t>
  </si>
  <si>
    <t xml:space="preserve"> SAMBA Capital &amp; Investment Management Company</t>
  </si>
  <si>
    <t xml:space="preserve">الإجمالي </t>
  </si>
  <si>
    <t xml:space="preserve"> Watani Wealth Management Company</t>
  </si>
  <si>
    <t xml:space="preserve"> Ashmore Investment Saudi Arabia Company</t>
  </si>
  <si>
    <t xml:space="preserve"> Sidra Capital Company</t>
  </si>
  <si>
    <t xml:space="preserve"> The Family Office International Investment Company</t>
  </si>
  <si>
    <t xml:space="preserve"> Tharwat For Financial Securities</t>
  </si>
  <si>
    <t xml:space="preserve"> Mulkia Investment Company</t>
  </si>
  <si>
    <t xml:space="preserve"> Citigroup Saudi Arabia</t>
  </si>
  <si>
    <t xml:space="preserve"> Miyar Capital</t>
  </si>
  <si>
    <t xml:space="preserve"> Middle East Financial Investment Company</t>
  </si>
  <si>
    <t xml:space="preserve"> Tamra Capital Company</t>
  </si>
  <si>
    <t xml:space="preserve"> Alpha Capital</t>
  </si>
  <si>
    <t xml:space="preserve"> Blominvest Saudi Arabia Company</t>
  </si>
  <si>
    <t xml:space="preserve"> Merak Capital Company</t>
  </si>
  <si>
    <t xml:space="preserve"> Raz Amwal Investment</t>
  </si>
  <si>
    <t xml:space="preserve"> Saudi Kuwaiti Finance House Company</t>
  </si>
  <si>
    <t xml:space="preserve"> Rasana Capital Company</t>
  </si>
  <si>
    <t xml:space="preserve">   Impact Capital Company</t>
  </si>
  <si>
    <t xml:space="preserve"> Afaq company</t>
  </si>
  <si>
    <t xml:space="preserve"> Alawwal Capital Company</t>
  </si>
  <si>
    <t xml:space="preserve"> Value Capital Company</t>
  </si>
  <si>
    <t xml:space="preserve"> Itqan Capital Company</t>
  </si>
  <si>
    <t>) Saudi Economic and Development Securities Company 
(SEDCO Capital)</t>
  </si>
  <si>
    <t xml:space="preserve"> Investcorp Saudi Arabia Financial Investment Company</t>
  </si>
  <si>
    <t xml:space="preserve"> Asyaf Investment Company</t>
  </si>
  <si>
    <t xml:space="preserve"> Nomw Capital</t>
  </si>
  <si>
    <t xml:space="preserve"> Gulf International Investment Company</t>
  </si>
  <si>
    <t xml:space="preserve"> Gulf Investors Asset Management Company</t>
  </si>
  <si>
    <t xml:space="preserve"> Adeem Financial Company</t>
  </si>
  <si>
    <t xml:space="preserve">  Malaz Capital Company</t>
  </si>
  <si>
    <t xml:space="preserve"> Northren Trust Company of Saudi Arabia</t>
  </si>
  <si>
    <t>الشركة السعودية للاقتصاد والتنمية للأوراق المالية 
(سدكو كابيتال)</t>
  </si>
  <si>
    <t xml:space="preserve"> Al Wasatah Al Maliah Company</t>
  </si>
  <si>
    <t xml:space="preserve"> State Street Saudi Arabia Financial Solution Company</t>
  </si>
  <si>
    <t xml:space="preserve"> AlDukheil Financial Group</t>
  </si>
  <si>
    <t xml:space="preserve"> Amwal Financial</t>
  </si>
  <si>
    <t xml:space="preserve"> United Financial House Company</t>
  </si>
  <si>
    <t xml:space="preserve"> Bait Al Mal Al Khaleeji Company</t>
  </si>
  <si>
    <t xml:space="preserve">  Saudi Portfolio Securities Company</t>
  </si>
  <si>
    <t xml:space="preserve"> Malaz Capital Company</t>
  </si>
  <si>
    <t xml:space="preserve"> Ithmar Saudi Financial Consultancy Services</t>
  </si>
  <si>
    <t xml:space="preserve">  Ehata Financial Company</t>
  </si>
  <si>
    <t xml:space="preserve"> BNP Pariba Investment Company KSA</t>
  </si>
  <si>
    <t xml:space="preserve"> House of National Consulting Company</t>
  </si>
  <si>
    <t xml:space="preserve"> Societe Generale Saudi Arabia</t>
  </si>
  <si>
    <t xml:space="preserve"> Kamco Investment Company</t>
  </si>
  <si>
    <t xml:space="preserve"> KKR Saudi Limited Company</t>
  </si>
  <si>
    <t xml:space="preserve"> Lazard Saudi Arabia Limited Company</t>
  </si>
  <si>
    <t xml:space="preserve"> Mizuho Saudi Arabia Company</t>
  </si>
  <si>
    <t xml:space="preserve"> The Northern Trust Company of Saudi Arabia</t>
  </si>
  <si>
    <t xml:space="preserve"> UBS Saudi Arabia Company</t>
  </si>
  <si>
    <t xml:space="preserve"> Saudi Venture Capital Investment Company</t>
  </si>
  <si>
    <t xml:space="preserve"> BMG Financial Group</t>
  </si>
  <si>
    <t xml:space="preserve"> Marifa Capital</t>
  </si>
  <si>
    <t xml:space="preserve">  SAMBA Capital &amp; Investment Management Company</t>
  </si>
  <si>
    <t xml:space="preserve">  AlJazira Capital Company</t>
  </si>
  <si>
    <t xml:space="preserve"> Standard Chartered Capital Saudi Arabia</t>
  </si>
  <si>
    <t xml:space="preserve"> Areeb Capital</t>
  </si>
  <si>
    <t xml:space="preserve"> Shuaa Capital Saudi Arabia Company</t>
  </si>
  <si>
    <t>Gulf One Capital Company‎</t>
  </si>
  <si>
    <t>الشركة السعودية للاقتصاد والتنمية للأوراق المالية(سدكو كابيتال)</t>
  </si>
  <si>
    <t>الربع الأول عام  2025م
First quarter 2025</t>
  </si>
  <si>
    <t>الربع الثالث عام  2024م
Third quarter 2024</t>
  </si>
  <si>
    <t>الربع الثاني عام  2024م
Second quarter 2024</t>
  </si>
  <si>
    <t xml:space="preserve">جدول رقم (7): قيم التداولات المحلية والأجنبية لدى مؤسسات السوق المالية في ممارسة نشاط التعامل بصفة وكيل </t>
  </si>
  <si>
    <t>جدول رقم (11) نسبة الشكاوى على مؤسسات السوق المالية التي تم تصعيدها للهيئة إلى إجمالي عدد الشكاوى</t>
  </si>
  <si>
    <t>جدول رقم (12): متوسط مدة اغلاق الشكاوى على مستوى كل مؤسسة سوق (أيام عمل)</t>
  </si>
  <si>
    <t xml:space="preserve">جدول رقم (7): قيم التداولات المحلية والأجنبية لدى مؤسسات السوق المالية في ممارسة نشاط التعامل بصفة وكيل 
 </t>
  </si>
  <si>
    <t>شركة أموال المالية المحدودة</t>
  </si>
  <si>
    <t>جدول رقم (8):  حجم الأصول المدارة لدى مؤسسات السوق المالية في ممارسة نشاط الإدارة</t>
  </si>
  <si>
    <t>جدول رقم (9): معدل الشكاوي ضد مؤسسات السوق المالية المودعة لدى الهيئة</t>
  </si>
  <si>
    <t>جدول رقم (10): نسبة الشكاوى على مؤسسات السوق المالية التي سويت / عولجت إلى إجمالي عدد الشكاوى</t>
  </si>
  <si>
    <t>جدول رقم (14): عدد الصناديق العامة والخاصة بحسب مؤسسات السوق المالية في ممارسة نشاط إدارة الصناديق الاستثمارية</t>
  </si>
  <si>
    <t>الجدول رقم (15): حجم الأصول تحت نشاط الحفظ لدى مؤسسات السوق المالية المرخص لها في نشاط الحفظ</t>
  </si>
  <si>
    <t>الجدول رقم (16): عدد طلبات تصريح تجربة التقنية المالية</t>
  </si>
  <si>
    <t xml:space="preserve"> FAB Capital</t>
  </si>
  <si>
    <t>يقين المالية</t>
  </si>
  <si>
    <t>الربع الأول عام 2025م 
(مليون ريال)
Quarter 1
2025 
(Million Riyal)</t>
  </si>
  <si>
    <t>جدول رقم (8):  حجم الأصول المدارة لدى مؤسسات السوق المالية في ممارسة نشاط الإدارة
Table(8): Asset Under Management(AUM) Per Capital Market Institution (Public,Private Funds and Discretionary Portfolio Management (DPM))</t>
  </si>
  <si>
    <t>جدول رقم (9): معدل الشكاوي ضد مؤسسات السوق المالية المودعة لدى الهيئة*
*Table(9): Complaints rate Deposited to CMA against Capital Market Institutions</t>
  </si>
  <si>
    <t xml:space="preserve">جدول رقم (10): نسبة الشكاوى على مؤسسات السوق المالية التي سويت / عولجت إلى إجمالي عدد الشكاوى*
*Table(10): Processed / Settled Complaints Against Capital Market Institutions
 as a Percentage of Total Complaints Filed with CMA </t>
  </si>
  <si>
    <t xml:space="preserve">الجدول رقم (13):  معدل توفر خدمة الوساطة </t>
  </si>
  <si>
    <t>الجدول رقم (13):  معدل توفر خدمة الوساطة 
 Table (13): Service Availability Rate *</t>
  </si>
  <si>
    <t>جدول رقم (14): عدد الصناديق العامة والخاصة بحسب مؤسسات السوق المالية في ممارسة نشاط إدارة الصناديق الاستثمارية
*Table(14): Number of Public and Private Funds per Capital Market Institution</t>
  </si>
  <si>
    <t>جدول رقم (15): حجم الأصول تحت نشاط الحفظ لدى مؤسسات السوق المالية المرخص لها في نشاط الحفظ
Table(15): Assets Under Custodial Activity at the Capital Market Institutions Licensed for Custody Activity</t>
  </si>
  <si>
    <t xml:space="preserve">جدول رقم (16): عدد طلبات تصريح تجربة التقنية المالية 
Table(16):Number of FinTech Experimental Permit Applications </t>
  </si>
  <si>
    <t>العدد Number
 الربع الثاني عام 2025م
Quarter 2-2025</t>
  </si>
  <si>
    <t>نسبة السعودة  Saudization %
 الربع الثاني عام 2025م
Quarter 2-2025</t>
  </si>
  <si>
    <t>ذكر Male الربع الثاني عام 2025م Quarter 2 -2025</t>
  </si>
  <si>
    <t>أنثى Female الربع الثاني عام 2025م Quarter 2 -2025</t>
  </si>
  <si>
    <t>نسبة السعودة  Saudization % 
الربع الثاني عام 2025م
 Quarter 2-2025</t>
  </si>
  <si>
    <t>نسبة السعودة  Saudization % الربع الثاني  عام 2025م Quarter 2-2025</t>
  </si>
  <si>
    <t>شركة بناء الثروات للاستثمار</t>
  </si>
  <si>
    <t>Banaa AlTharawat for Investment Company</t>
  </si>
  <si>
    <t>Aditum Capital Company</t>
  </si>
  <si>
    <t>الربع الثاني عام  2025م
Quarter 2 2025</t>
  </si>
  <si>
    <t>الربع الثاني عام 2025م Quarter 2
 2025</t>
  </si>
  <si>
    <t>الربع الثاني عام 2025م
(مليون ريال) Quarter 2
 2025
(Million Riyal)</t>
  </si>
  <si>
    <t>عام Public الربع الثاني عام2025م Quarter 2-2025</t>
  </si>
  <si>
    <t>خاص Private الربع الثاني عام2025م Quarter 2-2025</t>
  </si>
  <si>
    <t>الإجمالي Total الربع الثاني عام2025م Quarter 2-2025</t>
  </si>
  <si>
    <t>الربع الثاني عام  2025م
Second quarter 2025</t>
  </si>
  <si>
    <t>FORSAH CAPITAL</t>
  </si>
  <si>
    <t>* Licensed in Investment Fund Management</t>
  </si>
  <si>
    <t>الربع الثاني عام 2025م
Quarter 2 2025 السوق الرئيسية
(TASI)</t>
  </si>
  <si>
    <t>الربع الثاني عام 2025م
Quarter 2 2025 السوق الموازية
(NOMU)</t>
  </si>
  <si>
    <t>الربع الثاني عام 2025م
Quarter 2 2025 الإجمالي
(مليون ريال)
TOTAL
(Million Riyal)</t>
  </si>
  <si>
    <t>الربع الرابع عام 2019م
Quarter 4 2019السوق الموازية
(NOMU)</t>
  </si>
  <si>
    <t>الربع الرابع عام 2019م
Quarter 4 2019 الإجمالي
(مليون ريال)
TOTAL
(Million Riyal)</t>
  </si>
  <si>
    <t>الربع الأول عام 2020م
Quarter 1  2020 السوق الموازية
(NOMU)</t>
  </si>
  <si>
    <t>الربع الأول عام 2020م
Quarter 1  2020 الإجمالي
(مليون ريال)
TOTAL
(Million Riyal)</t>
  </si>
  <si>
    <t>الربع الثاني عام 2020م
Quarter 2  2020 السوق الموازية
(NOMU)</t>
  </si>
  <si>
    <t>الربع الثاني عام 2020م
Quarter 2  2020 الإجمالي
(مليون ريال)
TOTAL
(Million Riyal)</t>
  </si>
  <si>
    <t>الربع الثالث عام 2020م
Quarter 3  2020 السوق الموازية
(NOMU)</t>
  </si>
  <si>
    <t>الربع الثالث عام 2020م
Quarter 3  2020 الإجمالي
(مليون ريال)
TOTAL
(Million Riyal)</t>
  </si>
  <si>
    <t>الربع الرابع عام 2020م
Quarter 4  2020 السوق الموازية
(NOMU)</t>
  </si>
  <si>
    <t>الربع الرابع عام 2020م
Quarter 4  2020 الإجمالي
(مليون ريال)
TOTAL
(Million Riyal)</t>
  </si>
  <si>
    <t>الربع الأول عام 2021م
Quarter 1  2021 السوق الموازية
(NOMU)</t>
  </si>
  <si>
    <t>الربع الأول عام 2021م
Quarter 1  2021 الإجمالي
(مليون ريال)
TOTAL
(Million Riyal)</t>
  </si>
  <si>
    <t>الربع الثاني عام 2021م
Quarter 2  2021 السوق الموازية
(NOMU)</t>
  </si>
  <si>
    <t>الربع الثاني عام 2021م
Quarter 2  2021 الإجمالي
(مليون ريال)
TOTAL
(Million Riyal)</t>
  </si>
  <si>
    <t>الربع الثالث عام 2021م
Quarter 3  2021 السوق الموازية
(NOMU)</t>
  </si>
  <si>
    <t>الربع الثالث عام 2021م
Quarter 3  2021 الإجمالي
(مليون ريال)
TOTAL
(Million Riyal)</t>
  </si>
  <si>
    <t>الربع الرابع عام 2021م
Quarter 4  2021 السوق الموازية
(NOMU)</t>
  </si>
  <si>
    <t>الربع الرابع عام 2021م
Quarter 4  2021 الإجمالي
(مليون ريال)
TOTAL
(Million Riyal)</t>
  </si>
  <si>
    <t>الربع الأول عام 2022م
Quarter 1  2022 السوق الموازية
(NOMU)</t>
  </si>
  <si>
    <t>الربع الأول عام 2022م
Quarter 1  2022 الإجمالي
(مليون ريال)
TOTAL
(Million Riyal)</t>
  </si>
  <si>
    <t>الربع الثاني عام 2022م
Quarter 2  2022 السوق الموازية
(NOMU)</t>
  </si>
  <si>
    <t>الربع الثاني عام 2022م
Quarter 2  2022 الإجمالي
(مليون ريال)
TOTAL
(Million Riyal)</t>
  </si>
  <si>
    <t>الربع الثالث عام 2022م
Quarter 3  2022 السوق الموازية
(NOMU)</t>
  </si>
  <si>
    <t>الربع الثالث عام 2022م
Quarter 3  2022 الإجمالي
(مليون ريال)
TOTAL
(Million Riyal)</t>
  </si>
  <si>
    <t>الربع الرابع عام 2022م
Quarter 4  2022 الإجمالي
(مليون ريال)
TOTAL
(Million Riyal)</t>
  </si>
  <si>
    <t>الربع الأول عام 2024م
Quarter 1 2024 السوق المحلية</t>
  </si>
  <si>
    <t>الربع الأول عام 2024م
Quarter 1 2024 السوق الأجنبية</t>
  </si>
  <si>
    <t>الربع الثاني عام 2024م
Quarter 2 2024 السوق المحلية</t>
  </si>
  <si>
    <t>الربع الثاني عام 2024م
Quarter 2 2024 السوق الأجنبية</t>
  </si>
  <si>
    <t>الربع الثالث عام 2024م
Quarter 3 2024 السوق المحلية</t>
  </si>
  <si>
    <t>الربع الثالث عام 2024م
Quarter 3 2024 السوق الأجنبية</t>
  </si>
  <si>
    <t>الربع الرابع عام 2024م
Quarter 4 2024 السوق المحلية</t>
  </si>
  <si>
    <t>الربع الرابع عام 2024م
Quarter 4 2024 السوق الأجنبية</t>
  </si>
  <si>
    <t>الربع الأول عام 2025م
Quarter 1 2025 السوق المحلية</t>
  </si>
  <si>
    <t>الربع الأول عام 2025م
Quarter 1 2025 السوق الأجنبية</t>
  </si>
  <si>
    <t>الربع الأول عام 2025م
Quarter 1 2025 الإجمالي
(مليون ريال)
TOTAL
(Million Riyal</t>
  </si>
  <si>
    <t>الربع الثاني عام 2025م
Quarter 2 2025 السوق المحلية</t>
  </si>
  <si>
    <t>الربع الثاني عام 2025م
Quarter 2 2025 السوق الأجنبية</t>
  </si>
  <si>
    <t>الربع الثاني عام 2025م
(مليون ريال) Quarter 2 
 2025
(Million Riyal)</t>
  </si>
  <si>
    <t>SICO Capital Company</t>
  </si>
  <si>
    <t>شركة سيكو المالية</t>
  </si>
  <si>
    <t>شركة أنفال كابيتال*</t>
  </si>
  <si>
    <t xml:space="preserve"> Anfaal Capital Company*</t>
  </si>
  <si>
    <t>Anfaal Capital Company*</t>
  </si>
  <si>
    <t>شركة الأولى جوجيت كابيتال*</t>
  </si>
  <si>
    <t>Aloula Geojit Capital Company*</t>
  </si>
  <si>
    <t xml:space="preserve"> Aloula Geojit Capital Company*</t>
  </si>
  <si>
    <t>تسعة وتسعون هللة المالية*</t>
  </si>
  <si>
    <t>99Hlala Capital Company*</t>
  </si>
  <si>
    <t xml:space="preserve"> 99Hlala Capital Company*</t>
  </si>
  <si>
    <t>شركة المستثمر للأوراق المالية*</t>
  </si>
  <si>
    <t>The Investor Company For Securities*</t>
  </si>
  <si>
    <t xml:space="preserve"> The Investor Company For Securities*</t>
  </si>
  <si>
    <t>Table(7): Local and Foreign Trading Value by Broker (Capital Market Institutions Licensed to Deal as Agents)</t>
  </si>
  <si>
    <t>Table(8): Asset Under Management(AUM) Per Capital Market Institution (Public, Private Funds and Discretionary Portfolio Management (DPM))</t>
  </si>
  <si>
    <t>Table(9): Complaints rate Deposited to CMA against Capital Market Institutions</t>
  </si>
  <si>
    <t>Table(10): Processed / Settled Complaints Against Capital Market Institutions as a Relative to the Total Number of Complaints</t>
  </si>
  <si>
    <t>Table(11):The Percentage of Complaints Against Capital Market Institutions Escalated to the CMA Relative to the Total Number of Complaints</t>
  </si>
  <si>
    <t>table(12): Average Duration for Closing Complaints at Each Market Institution (in Working Days)</t>
  </si>
  <si>
    <t>Table (13): Service Availability Rate</t>
  </si>
  <si>
    <t>Table(14): Number of Public and Private Funds per Capital Market Institution</t>
  </si>
  <si>
    <t>Table(15): Assets Under Custodial Activity at the Capital Market Institutions Licensed for Custody Activity</t>
  </si>
  <si>
    <t xml:space="preserve">Table(16):Number of FinTech Experimental Permit Applications </t>
  </si>
  <si>
    <t>Complaints rate per Capital Market Institution with 50 clients or more = (number of complaints / number of  clients)X 1000</t>
  </si>
  <si>
    <t>شركة جي اوان المالية</t>
  </si>
  <si>
    <t>J. awan Capital</t>
  </si>
  <si>
    <t>شركة جي إف إتش المالية</t>
  </si>
  <si>
    <t>GFH Capital</t>
  </si>
  <si>
    <t xml:space="preserve"> Alinma Capital</t>
  </si>
  <si>
    <t>Team One Capital</t>
  </si>
  <si>
    <t xml:space="preserve"> Team One Capital</t>
  </si>
  <si>
    <t>SAB INVEST Company</t>
  </si>
  <si>
    <t xml:space="preserve"> SAB INVEST Company</t>
  </si>
  <si>
    <t>شركة وثيق المالية</t>
  </si>
  <si>
    <t>شركة ادراج المالية*</t>
  </si>
  <si>
    <t>Edraj Capital*</t>
  </si>
  <si>
    <t>شركة جسر الشرق المالية*</t>
  </si>
  <si>
    <t>شركة درهم المالية*</t>
  </si>
  <si>
    <t xml:space="preserve"> Dirham Capital*</t>
  </si>
  <si>
    <t xml:space="preserve">  Dirham Capital*</t>
  </si>
  <si>
    <t>شركة سويكورب*</t>
  </si>
  <si>
    <t>Swicorp Company*</t>
  </si>
  <si>
    <t xml:space="preserve"> Swicorp Company*</t>
  </si>
  <si>
    <t>شركة تقنيات مكيال المالية*</t>
  </si>
  <si>
    <t>Mekyal Financial Technologies Company*</t>
  </si>
  <si>
    <t xml:space="preserve"> East Bridge Capital*</t>
  </si>
  <si>
    <t>شركة الإبانة المالية*</t>
  </si>
  <si>
    <t>شركة كيو إنفست العربية السعودية</t>
  </si>
  <si>
    <t>Q Invest Saudi Arabia Company</t>
  </si>
  <si>
    <t>Ebanah Financial Company</t>
  </si>
  <si>
    <t>شركة الفريق الأول المالية*</t>
  </si>
  <si>
    <t>تقرير الجهات التي تشرف عليها الهيئة 
Institutions under supervision of CMA Report
العدد الواحد والثلاثون – الربع الثاني 2025م
31st IssueSecond Quarter 2025</t>
  </si>
  <si>
    <t xml:space="preserve">Awaed Alosool Capital </t>
  </si>
  <si>
    <t xml:space="preserve">Dinar Investment Company </t>
  </si>
  <si>
    <t xml:space="preserve">Sahm Capital Financial Company </t>
  </si>
  <si>
    <t xml:space="preserve">Emkan Alarabiya </t>
  </si>
  <si>
    <t xml:space="preserve">Afaq Capital Company </t>
  </si>
  <si>
    <t xml:space="preserve">Abyan Capital </t>
  </si>
  <si>
    <t xml:space="preserve">Pinnacle Capital Company </t>
  </si>
  <si>
    <t xml:space="preserve">Tanmia Capital Company </t>
  </si>
  <si>
    <t xml:space="preserve">Manafa Capital </t>
  </si>
  <si>
    <t xml:space="preserve">Bayt Alnomow Capital Company </t>
  </si>
  <si>
    <t xml:space="preserve">FORSAH CAPITAL </t>
  </si>
  <si>
    <t xml:space="preserve">Asyaf Investment Company </t>
  </si>
  <si>
    <t xml:space="preserve">Miyar Capital </t>
  </si>
  <si>
    <t xml:space="preserve">Alpha Capital </t>
  </si>
  <si>
    <t xml:space="preserve">Haykala advisors and managers </t>
  </si>
  <si>
    <t xml:space="preserve">Watheeq Capital </t>
  </si>
  <si>
    <t xml:space="preserve">Esnad Financial Company </t>
  </si>
  <si>
    <t xml:space="preserve">BlackRock Saudi Arabia </t>
  </si>
  <si>
    <t xml:space="preserve">Arqaam Capital Financial Company </t>
  </si>
  <si>
    <t xml:space="preserve">Impact Capital Company </t>
  </si>
  <si>
    <t xml:space="preserve">Fisher Investments Arabia company </t>
  </si>
  <si>
    <t xml:space="preserve">Dom Capital Financial Company </t>
  </si>
  <si>
    <t xml:space="preserve">Portfolios Investment Company </t>
  </si>
  <si>
    <t xml:space="preserve">AMWAL CAPITAL ALMALIYAH </t>
  </si>
  <si>
    <t>NA : لم يُرخص له في حينه أو ألغي ترخيصه أو لا تتواجد بياناته</t>
  </si>
  <si>
    <t>0</t>
  </si>
  <si>
    <t>الربع الأول عام 2025م
 Quarter 1 2025</t>
  </si>
  <si>
    <t>العدد Number
 الربع الثالث عام 2025م
Quarter 3-2025</t>
  </si>
  <si>
    <t>نسبة السعودة  Saudization %
 الربع الثالث عام 2025م
Quarter 3-2025</t>
  </si>
  <si>
    <t>شركة نجم المرزم للاستثمار</t>
  </si>
  <si>
    <t>شركة هلا الشرقية المالية</t>
  </si>
  <si>
    <t>HALA Eastern Capital</t>
  </si>
  <si>
    <t>Najm Almarzam Company for Investment</t>
  </si>
  <si>
    <t>Team One Capital*</t>
  </si>
  <si>
    <t>ذكر Male الربع الثالث عام 2025م Quarter 3 -2025</t>
  </si>
  <si>
    <t>أنثى Female الربع الثالث عام 2025م Quarter 3 -2025</t>
  </si>
  <si>
    <t>نسبة السعودة  Saudization % 
الربع الثالث عام 2025م
 Quarter 3-2025</t>
  </si>
  <si>
    <t>نسبة السعودة  Saudization % 
الربع الثالث عام 2025م
 Quarter 3-20252</t>
  </si>
  <si>
    <t>نسبة السعودة  Saudization % 
الربع الثالث عام 2025م
 Quarter 3-20253</t>
  </si>
  <si>
    <t>الربع الثالث عام 2025م
Quarter 3 2025 السوق الرئيسية
(TASI)</t>
  </si>
  <si>
    <t>الربع الثالث عام 2025م
Quarter 3 2025 السوق الموازية
(NOMU)</t>
  </si>
  <si>
    <t>الربع الثالث عام 2025م
Quarter 3 2025 الإجمالي
(مليون ريال)
TOTAL
(Million Riyal)</t>
  </si>
  <si>
    <t>الربع الثالث عام 2025م
Quarter 3 2025 السوق المحلية</t>
  </si>
  <si>
    <t>الربع الثالث عام 2025م
Quarter 3 2025 السوق الأجنبية</t>
  </si>
  <si>
    <t>الربع الثالث عام 2025م
(مليون ريال) Quarter 3
 2025
(Million Riyal)</t>
  </si>
  <si>
    <t>أموال كابيتال المالية</t>
  </si>
  <si>
    <t>شركة جي إف إتش السعودية المالية</t>
  </si>
  <si>
    <t>شركة لازارد العربية السعودية</t>
  </si>
  <si>
    <t>شركة وثيق للخدمات المالية</t>
  </si>
  <si>
    <t>شركة القمة الاولى</t>
  </si>
  <si>
    <t>دلتا الريادة المالية</t>
  </si>
  <si>
    <t>تام المالية</t>
  </si>
  <si>
    <t>التيا المالية</t>
  </si>
  <si>
    <t>Alternative Emerging Investments Assets Alteia Capital Company</t>
  </si>
  <si>
    <t>الربع الثالث عام 2025م Quarter 3
 2025</t>
  </si>
  <si>
    <t>نسبة السعودة  Saudization % الربع الثالث  عام 2025م Quarter 3 -2025</t>
  </si>
  <si>
    <t xml:space="preserve">شركة أويس الأصول للتقنية المالية في أعمال الأوراق المالية                                  </t>
  </si>
  <si>
    <t xml:space="preserve">شركة انفستسكاي هولدنق ليمتد للتقنية المالية                                           </t>
  </si>
  <si>
    <t>Owais Al-Osool for Financial Technology In the securities business</t>
  </si>
  <si>
    <t>InvestSky Holding Limited Financial Technology Company</t>
  </si>
  <si>
    <t>الربع الثالث عام 2025م Quarter 3
2025</t>
  </si>
  <si>
    <t>عام Public الربع الثالث عام2025م Quarter 3-2025</t>
  </si>
  <si>
    <t>خاص Private الربع الثالث عام2025م Quarter 3-2025</t>
  </si>
  <si>
    <t>الإجمالي Total الربع الثالث عام2025م Quarter 3-2025</t>
  </si>
  <si>
    <t xml:space="preserve">Arqaam Capital Financial Company  </t>
  </si>
  <si>
    <t xml:space="preserve">Erad Partners Capital Company  </t>
  </si>
  <si>
    <t xml:space="preserve">Lazard Saudi Arabia Company  </t>
  </si>
  <si>
    <t xml:space="preserve">London and The Middle East Capital Company  </t>
  </si>
  <si>
    <t xml:space="preserve">Morgan Stanley Saudi Arabia Company  </t>
  </si>
  <si>
    <t xml:space="preserve">Nomw Capital Company  </t>
  </si>
  <si>
    <t>شركة أزيموت أمانة للاستثمار</t>
  </si>
  <si>
    <t>شركة محفز النمو للاستثمار</t>
  </si>
  <si>
    <t>شركة فولت السعودية المحدودة</t>
  </si>
  <si>
    <t>شركة لشا المالية</t>
  </si>
  <si>
    <t>شركة مشاركة الصفقات للإستثمار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</si>
</sst>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_-* #,##0.00_-;_-* #,##0.00\-;_-* &quot;-&quot;??_-;_-@_-"/>
    <numFmt numFmtId="166" formatCode="_-* #,##0\ _€_-;\-* #,##0\ _€_-;_-* &quot;-&quot;\ _€_-;_-@_-"/>
    <numFmt numFmtId="167" formatCode="_-* #,##0.00\ _€_-;\-* #,##0.00\ _€_-;_-* &quot;-&quot;??\ _€_-;_-@_-"/>
    <numFmt numFmtId="168" formatCode="_-* #,##0\ &quot;€&quot;_-;\-* #,##0\ &quot;€&quot;_-;_-* &quot;-&quot;\ &quot;€&quot;_-;_-@_-"/>
    <numFmt numFmtId="169" formatCode="_-* #,##0.00\ &quot;€&quot;_-;\-* #,##0.00\ &quot;€&quot;_-;_-* &quot;-&quot;??\ &quot;€&quot;_-;_-@_-"/>
    <numFmt numFmtId="170" formatCode="_-* #,##0\ _S_E_K_-;\-* #,##0\ _S_E_K_-;_-* &quot;-&quot;\ _S_E_K_-;_-@_-"/>
    <numFmt numFmtId="171" formatCode="_-* #,##0\ &quot;SEK&quot;_-;\-* #,##0\ &quot;SEK&quot;_-;_-* &quot;-&quot;\ &quot;SEK&quot;_-;_-@_-"/>
    <numFmt numFmtId="172" formatCode="#,##0.000"/>
    <numFmt numFmtId="173" formatCode="_(* #,##0_);_(* \(#,##0\);_(* &quot;-&quot;??_);_(@_)"/>
    <numFmt numFmtId="174" formatCode="#,##0.0"/>
    <numFmt numFmtId="175" formatCode="0.0%"/>
    <numFmt numFmtId="176" formatCode="###0"/>
  </numFmts>
  <fonts count="88">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78"/>
      <scheme val="minor"/>
    </font>
    <font>
      <sz val="10"/>
      <color rgb="FF000000"/>
      <name val="Gill Sans MT Light"/>
      <family val="2"/>
    </font>
    <font>
      <b/>
      <sz val="12"/>
      <color rgb="FF000000"/>
      <name val="GE Dinar One Light"/>
      <family val="1"/>
      <charset val="178"/>
    </font>
    <font>
      <sz val="9"/>
      <color rgb="FF000000"/>
      <name val="Gill Sans MT Light"/>
      <family val="2"/>
    </font>
    <font>
      <sz val="10"/>
      <color rgb="FF000000"/>
      <name val="GE Dinar One Light"/>
      <family val="1"/>
      <charset val="178"/>
    </font>
    <font>
      <b/>
      <sz val="11"/>
      <color rgb="FF000000"/>
      <name val="Calibri"/>
      <family val="2"/>
    </font>
    <font>
      <u/>
      <sz val="11"/>
      <color theme="10"/>
      <name val="Calibri"/>
      <family val="2"/>
      <charset val="178"/>
      <scheme val="minor"/>
    </font>
    <font>
      <b/>
      <u/>
      <sz val="11"/>
      <color theme="0" tint="-0.499984740745262"/>
      <name val="GE Dinar One Light"/>
      <family val="1"/>
      <charset val="178"/>
    </font>
    <font>
      <b/>
      <u/>
      <sz val="12"/>
      <color theme="0" tint="-0.499984740745262"/>
      <name val="GE Dinar One Light"/>
      <family val="1"/>
      <charset val="178"/>
    </font>
    <font>
      <b/>
      <u/>
      <sz val="12"/>
      <color theme="0" tint="-0.499984740745262"/>
      <name val="Calibri"/>
      <family val="2"/>
      <scheme val="minor"/>
    </font>
    <font>
      <sz val="10"/>
      <color rgb="FF000000"/>
      <name val="Cambria"/>
      <family val="1"/>
      <scheme val="major"/>
    </font>
    <font>
      <b/>
      <sz val="12"/>
      <color rgb="FF000000"/>
      <name val="Cambria"/>
      <family val="1"/>
      <scheme val="major"/>
    </font>
    <font>
      <sz val="10"/>
      <name val="Arial"/>
      <family val="2"/>
    </font>
    <font>
      <sz val="11"/>
      <color indexed="8"/>
      <name val="Calibri"/>
      <family val="2"/>
      <charset val="17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8.25"/>
      <color indexed="8"/>
      <name val="Arial"/>
      <family val="2"/>
    </font>
    <font>
      <b/>
      <sz val="18"/>
      <color indexed="56"/>
      <name val="Cambria"/>
      <family val="2"/>
    </font>
    <font>
      <b/>
      <sz val="11"/>
      <color indexed="8"/>
      <name val="Calibri"/>
      <family val="2"/>
    </font>
    <font>
      <sz val="11"/>
      <color indexed="10"/>
      <name val="Calibri"/>
      <family val="2"/>
    </font>
    <font>
      <b/>
      <sz val="10"/>
      <color rgb="FF000000"/>
      <name val="GE Dinar One Light"/>
      <family val="1"/>
      <charset val="178"/>
    </font>
    <font>
      <b/>
      <sz val="10"/>
      <color theme="0"/>
      <name val="Calibri"/>
      <family val="2"/>
      <scheme val="minor"/>
    </font>
    <font>
      <sz val="11"/>
      <color theme="1"/>
      <name val="Calibri"/>
      <family val="2"/>
    </font>
    <font>
      <sz val="11"/>
      <color rgb="FF000000"/>
      <name val="Gill Sans MT Light"/>
      <family val="2"/>
    </font>
    <font>
      <sz val="10"/>
      <name val="GE Dinar One Light"/>
      <family val="1"/>
      <charset val="178"/>
    </font>
    <font>
      <b/>
      <sz val="12"/>
      <color rgb="FFFFFFFF"/>
      <name val="Calibri"/>
      <family val="2"/>
      <scheme val="minor"/>
    </font>
    <font>
      <sz val="10"/>
      <name val="Calibri"/>
      <family val="2"/>
      <scheme val="minor"/>
    </font>
    <font>
      <sz val="10"/>
      <color rgb="FF000000"/>
      <name val="Calibri"/>
      <family val="2"/>
      <scheme val="minor"/>
    </font>
    <font>
      <sz val="11"/>
      <name val="Calibri"/>
      <family val="2"/>
      <scheme val="minor"/>
    </font>
    <font>
      <b/>
      <sz val="10"/>
      <color rgb="FFFFFFFF"/>
      <name val="Calibri"/>
      <family val="2"/>
      <scheme val="minor"/>
    </font>
    <font>
      <sz val="9"/>
      <color rgb="FF000000"/>
      <name val="Calibri"/>
      <family val="2"/>
      <scheme val="minor"/>
    </font>
    <font>
      <sz val="10"/>
      <color theme="1"/>
      <name val="Calibri"/>
      <family val="2"/>
      <scheme val="minor"/>
    </font>
    <font>
      <b/>
      <sz val="11"/>
      <color rgb="FFFFFFFF"/>
      <name val="Calibri"/>
      <family val="2"/>
      <scheme val="minor"/>
    </font>
    <font>
      <sz val="11"/>
      <color rgb="FF000000"/>
      <name val="Calibri"/>
      <family val="2"/>
      <scheme val="minor"/>
    </font>
    <font>
      <sz val="12"/>
      <name val="Calibri"/>
      <family val="2"/>
      <scheme val="minor"/>
    </font>
    <font>
      <b/>
      <sz val="11"/>
      <color theme="0"/>
      <name val="Calibri"/>
      <family val="2"/>
      <scheme val="minor"/>
    </font>
    <font>
      <sz val="12"/>
      <color rgb="FFFFFFFF"/>
      <name val="Calibri"/>
      <family val="2"/>
      <scheme val="minor"/>
    </font>
    <font>
      <sz val="11"/>
      <color theme="0"/>
      <name val="Calibri"/>
      <family val="2"/>
      <charset val="178"/>
      <scheme val="minor"/>
    </font>
    <font>
      <sz val="18"/>
      <color theme="0"/>
      <name val="TheSansArabic Bold"/>
      <family val="2"/>
    </font>
    <font>
      <sz val="18"/>
      <color theme="0"/>
      <name val="GE Dinar One Light"/>
      <family val="1"/>
      <charset val="178"/>
    </font>
    <font>
      <b/>
      <sz val="18"/>
      <color rgb="FF0069AA"/>
      <name val="Calibri"/>
      <family val="2"/>
      <scheme val="minor"/>
    </font>
    <font>
      <sz val="8"/>
      <color rgb="FF000000"/>
      <name val="Calibri"/>
      <family val="2"/>
      <scheme val="minor"/>
    </font>
    <font>
      <sz val="16"/>
      <color theme="1"/>
      <name val="Calibri"/>
      <family val="2"/>
      <charset val="178"/>
      <scheme val="minor"/>
    </font>
    <font>
      <sz val="16"/>
      <name val="Calibri"/>
      <family val="2"/>
      <scheme val="minor"/>
    </font>
    <font>
      <sz val="12"/>
      <color theme="0"/>
      <name val="Calibri"/>
      <family val="2"/>
      <charset val="178"/>
      <scheme val="minor"/>
    </font>
    <font>
      <b/>
      <sz val="12"/>
      <color theme="0"/>
      <name val="Calibri"/>
      <family val="2"/>
      <charset val="178"/>
      <scheme val="minor"/>
    </font>
    <font>
      <sz val="11"/>
      <color theme="0"/>
      <name val="Calibri"/>
      <family val="2"/>
      <scheme val="minor"/>
    </font>
    <font>
      <b/>
      <sz val="12"/>
      <color theme="0"/>
      <name val="Calibri"/>
      <family val="2"/>
      <scheme val="minor"/>
    </font>
    <font>
      <b/>
      <sz val="14"/>
      <color theme="0"/>
      <name val="Calibri"/>
      <family val="2"/>
      <scheme val="minor"/>
    </font>
    <font>
      <sz val="8"/>
      <name val="Calibri"/>
      <family val="2"/>
      <charset val="178"/>
      <scheme val="minor"/>
    </font>
    <font>
      <b/>
      <sz val="12"/>
      <color rgb="FFFFFFFF"/>
      <name val="Calibri"/>
      <family val="2"/>
      <charset val="178"/>
      <scheme val="minor"/>
    </font>
    <font>
      <sz val="10"/>
      <name val="Gill Sans MT Light"/>
      <family val="2"/>
    </font>
    <font>
      <sz val="10"/>
      <color rgb="FF000000"/>
      <name val="Calibri"/>
      <family val="2"/>
    </font>
    <font>
      <sz val="11"/>
      <name val="Calibri"/>
      <family val="2"/>
      <charset val="178"/>
      <scheme val="minor"/>
    </font>
    <font>
      <sz val="10"/>
      <color theme="1"/>
      <name val="GE Dinar One Light"/>
      <family val="1"/>
      <charset val="178"/>
    </font>
  </fonts>
  <fills count="30">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40C1AC"/>
        <bgColor indexed="64"/>
      </patternFill>
    </fill>
    <fill>
      <patternFill patternType="solid">
        <fgColor rgb="FF40C1AC"/>
        <bgColor rgb="FF000000"/>
      </patternFill>
    </fill>
    <fill>
      <patternFill patternType="solid">
        <fgColor rgb="FFF2F2F2"/>
        <bgColor rgb="FF000000"/>
      </patternFill>
    </fill>
  </fills>
  <borders count="91">
    <border>
      <left/>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style="medium">
        <color rgb="FFFFFFFF"/>
      </top>
      <bottom style="medium">
        <color rgb="FFFFFFF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medium">
        <color rgb="FFFFFFFF"/>
      </right>
      <top/>
      <bottom/>
      <diagonal/>
    </border>
    <border>
      <left style="medium">
        <color rgb="FFFFFFFF"/>
      </left>
      <right/>
      <top/>
      <bottom/>
      <diagonal/>
    </border>
    <border>
      <left style="medium">
        <color rgb="FFFFFFFF"/>
      </left>
      <right/>
      <top/>
      <bottom style="medium">
        <color rgb="FFFFFFFF"/>
      </bottom>
      <diagonal/>
    </border>
    <border>
      <left/>
      <right/>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thin">
        <color theme="0"/>
      </top>
      <bottom/>
      <diagonal/>
    </border>
    <border>
      <left style="thin">
        <color theme="0"/>
      </left>
      <right/>
      <top style="thin">
        <color theme="0"/>
      </top>
      <bottom style="thin">
        <color theme="0"/>
      </bottom>
      <diagonal/>
    </border>
    <border>
      <left style="medium">
        <color theme="0"/>
      </left>
      <right/>
      <top style="medium">
        <color theme="0"/>
      </top>
      <bottom/>
      <diagonal/>
    </border>
    <border>
      <left/>
      <right/>
      <top style="medium">
        <color theme="0"/>
      </top>
      <bottom/>
      <diagonal/>
    </border>
    <border>
      <left style="medium">
        <color theme="0"/>
      </left>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style="medium">
        <color theme="0"/>
      </right>
      <top/>
      <bottom/>
      <diagonal/>
    </border>
    <border>
      <left style="thin">
        <color theme="0"/>
      </left>
      <right style="thin">
        <color theme="0"/>
      </right>
      <top style="thin">
        <color theme="0"/>
      </top>
      <bottom/>
      <diagonal/>
    </border>
    <border>
      <left style="medium">
        <color theme="0"/>
      </left>
      <right style="medium">
        <color theme="0"/>
      </right>
      <top style="medium">
        <color theme="0"/>
      </top>
      <bottom style="medium">
        <color rgb="FFFFFFFF"/>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rgb="FFFFFFFF"/>
      </left>
      <right style="medium">
        <color theme="0"/>
      </right>
      <top/>
      <bottom style="medium">
        <color rgb="FFFFFFF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rgb="FFFFFFFF"/>
      </right>
      <top style="medium">
        <color rgb="FF5E779B"/>
      </top>
      <bottom/>
      <diagonal/>
    </border>
    <border>
      <left style="medium">
        <color rgb="FFFFFFFF"/>
      </left>
      <right/>
      <top style="medium">
        <color rgb="FF5E779B"/>
      </top>
      <bottom/>
      <diagonal/>
    </border>
    <border>
      <left/>
      <right/>
      <top style="medium">
        <color rgb="FF5E779B"/>
      </top>
      <bottom/>
      <diagonal/>
    </border>
    <border>
      <left style="medium">
        <color rgb="FFFFFFFF"/>
      </left>
      <right style="medium">
        <color rgb="FFFFFFFF"/>
      </right>
      <top/>
      <bottom style="thin">
        <color theme="0"/>
      </bottom>
      <diagonal/>
    </border>
    <border>
      <left style="thin">
        <color theme="0"/>
      </left>
      <right/>
      <top style="thin">
        <color theme="0"/>
      </top>
      <bottom/>
      <diagonal/>
    </border>
    <border>
      <left style="thin">
        <color theme="0"/>
      </left>
      <right/>
      <top/>
      <bottom/>
      <diagonal/>
    </border>
    <border>
      <left style="medium">
        <color theme="0"/>
      </left>
      <right style="medium">
        <color rgb="FFFFFFFF"/>
      </right>
      <top/>
      <bottom/>
      <diagonal/>
    </border>
    <border>
      <left style="medium">
        <color theme="0"/>
      </left>
      <right style="thin">
        <color theme="0"/>
      </right>
      <top style="medium">
        <color theme="0"/>
      </top>
      <bottom/>
      <diagonal/>
    </border>
    <border>
      <left style="medium">
        <color theme="0"/>
      </left>
      <right style="thin">
        <color theme="0"/>
      </right>
      <top style="medium">
        <color theme="0"/>
      </top>
      <bottom style="medium">
        <color theme="0"/>
      </bottom>
      <diagonal/>
    </border>
    <border>
      <left/>
      <right style="thin">
        <color theme="0"/>
      </right>
      <top/>
      <bottom style="medium">
        <color theme="0"/>
      </bottom>
      <diagonal/>
    </border>
    <border>
      <left/>
      <right/>
      <top style="thin">
        <color theme="0"/>
      </top>
      <bottom style="thin">
        <color theme="0"/>
      </bottom>
      <diagonal/>
    </border>
    <border>
      <left/>
      <right/>
      <top/>
      <bottom style="medium">
        <color theme="3"/>
      </bottom>
      <diagonal/>
    </border>
    <border>
      <left style="medium">
        <color rgb="FFFFFFFF"/>
      </left>
      <right/>
      <top style="medium">
        <color theme="0"/>
      </top>
      <bottom/>
      <diagonal/>
    </border>
    <border>
      <left/>
      <right style="medium">
        <color rgb="FFFFFFFF"/>
      </right>
      <top style="thin">
        <color theme="0"/>
      </top>
      <bottom/>
      <diagonal/>
    </border>
    <border>
      <left/>
      <right style="thin">
        <color theme="0"/>
      </right>
      <top style="thin">
        <color theme="0"/>
      </top>
      <bottom style="thin">
        <color theme="0"/>
      </bottom>
      <diagonal/>
    </border>
    <border>
      <left/>
      <right style="thin">
        <color theme="0"/>
      </right>
      <top style="thin">
        <color theme="0"/>
      </top>
      <bottom/>
      <diagonal/>
    </border>
    <border>
      <left style="medium">
        <color theme="0"/>
      </left>
      <right/>
      <top style="medium">
        <color theme="0"/>
      </top>
      <bottom style="medium">
        <color rgb="FFFFFFFF"/>
      </bottom>
      <diagonal/>
    </border>
    <border>
      <left style="medium">
        <color theme="0"/>
      </left>
      <right/>
      <top style="thin">
        <color theme="4" tint="0.39997558519241921"/>
      </top>
      <bottom/>
      <diagonal/>
    </border>
    <border>
      <left/>
      <right/>
      <top style="thin">
        <color theme="4" tint="0.39997558519241921"/>
      </top>
      <bottom/>
      <diagonal/>
    </border>
    <border>
      <left style="medium">
        <color rgb="FFFFFFFF"/>
      </left>
      <right/>
      <top style="thin">
        <color theme="4" tint="0.39997558519241921"/>
      </top>
      <bottom/>
      <diagonal/>
    </border>
    <border>
      <left style="medium">
        <color theme="0"/>
      </left>
      <right/>
      <top style="medium">
        <color rgb="FFFFFFFF"/>
      </top>
      <bottom/>
      <diagonal/>
    </border>
    <border>
      <left style="medium">
        <color rgb="FFFFFFFF"/>
      </left>
      <right/>
      <top style="thin">
        <color theme="0"/>
      </top>
      <bottom/>
      <diagonal/>
    </border>
    <border>
      <left style="thin">
        <color theme="0"/>
      </left>
      <right/>
      <top style="medium">
        <color rgb="FFFFFFFF"/>
      </top>
      <bottom/>
      <diagonal/>
    </border>
    <border>
      <left style="thin">
        <color theme="0"/>
      </left>
      <right/>
      <top style="medium">
        <color rgb="FFFFFFFF"/>
      </top>
      <bottom style="thin">
        <color theme="0"/>
      </bottom>
      <diagonal/>
    </border>
    <border>
      <left style="thin">
        <color theme="0"/>
      </left>
      <right style="thin">
        <color theme="0"/>
      </right>
      <top style="medium">
        <color rgb="FFFFFFFF"/>
      </top>
      <bottom style="thin">
        <color theme="0"/>
      </bottom>
      <diagonal/>
    </border>
    <border>
      <left style="thin">
        <color theme="0"/>
      </left>
      <right/>
      <top style="medium">
        <color theme="0"/>
      </top>
      <bottom/>
      <diagonal/>
    </border>
    <border>
      <left style="medium">
        <color theme="0"/>
      </left>
      <right/>
      <top style="thin">
        <color theme="0"/>
      </top>
      <bottom/>
      <diagonal/>
    </border>
    <border>
      <left style="medium">
        <color rgb="FFFFFFFF"/>
      </left>
      <right style="thin">
        <color theme="4" tint="0.39997558519241921"/>
      </right>
      <top style="thin">
        <color theme="0"/>
      </top>
      <bottom/>
      <diagonal/>
    </border>
    <border>
      <left style="medium">
        <color rgb="FFFFFFFF"/>
      </left>
      <right style="thin">
        <color theme="4" tint="0.39997558519241921"/>
      </right>
      <top style="medium">
        <color rgb="FFFFFFFF"/>
      </top>
      <bottom/>
      <diagonal/>
    </border>
    <border>
      <left style="thin">
        <color theme="0"/>
      </left>
      <right style="thin">
        <color theme="0"/>
      </right>
      <top/>
      <bottom/>
      <diagonal/>
    </border>
    <border>
      <left style="thin">
        <color theme="0"/>
      </left>
      <right style="medium">
        <color rgb="FFFFFFFF"/>
      </right>
      <top/>
      <bottom style="medium">
        <color rgb="FFFFFFFF"/>
      </bottom>
      <diagonal/>
    </border>
    <border>
      <left style="medium">
        <color rgb="FFFFFFFF"/>
      </left>
      <right/>
      <top style="thin">
        <color theme="4" tint="0.39997558519241921"/>
      </top>
      <bottom style="medium">
        <color rgb="FFFFFFFF"/>
      </bottom>
      <diagonal/>
    </border>
    <border>
      <left style="thin">
        <color theme="0"/>
      </left>
      <right/>
      <top style="thin">
        <color theme="4" tint="0.39997558519241921"/>
      </top>
      <bottom style="thin">
        <color theme="4" tint="0.39997558519241921"/>
      </bottom>
      <diagonal/>
    </border>
    <border>
      <left style="medium">
        <color rgb="FFFFFFFF"/>
      </left>
      <right style="medium">
        <color rgb="FFFFFFFF"/>
      </right>
      <top style="thin">
        <color theme="4" tint="0.39997558519241921"/>
      </top>
      <bottom style="medium">
        <color rgb="FFFFFFFF"/>
      </bottom>
      <diagonal/>
    </border>
    <border>
      <left/>
      <right style="medium">
        <color theme="0"/>
      </right>
      <top/>
      <bottom/>
      <diagonal/>
    </border>
    <border>
      <left style="medium">
        <color theme="0"/>
      </left>
      <right/>
      <top/>
      <bottom/>
      <diagonal/>
    </border>
    <border>
      <left/>
      <right style="medium">
        <color theme="0"/>
      </right>
      <top style="medium">
        <color theme="0"/>
      </top>
      <bottom/>
      <diagonal/>
    </border>
    <border>
      <left/>
      <right style="medium">
        <color rgb="FFFFFFFF"/>
      </right>
      <top style="medium">
        <color theme="0"/>
      </top>
      <bottom/>
      <diagonal/>
    </border>
    <border>
      <left/>
      <right style="thin">
        <color theme="0"/>
      </right>
      <top style="medium">
        <color theme="0"/>
      </top>
      <bottom/>
      <diagonal/>
    </border>
    <border>
      <left style="thin">
        <color theme="0"/>
      </left>
      <right/>
      <top style="thin">
        <color theme="0"/>
      </top>
      <bottom style="thin">
        <color theme="1"/>
      </bottom>
      <diagonal/>
    </border>
    <border>
      <left style="thin">
        <color theme="0"/>
      </left>
      <right style="thin">
        <color theme="0"/>
      </right>
      <top style="thin">
        <color theme="0"/>
      </top>
      <bottom style="thin">
        <color theme="1"/>
      </bottom>
      <diagonal/>
    </border>
    <border>
      <left/>
      <right/>
      <top/>
      <bottom style="thin">
        <color theme="0"/>
      </bottom>
      <diagonal/>
    </border>
    <border>
      <left style="medium">
        <color theme="0"/>
      </left>
      <right style="medium">
        <color theme="0"/>
      </right>
      <top style="thin">
        <color theme="4" tint="0.39997558519241921"/>
      </top>
      <bottom style="thin">
        <color theme="4" tint="0.39997558519241921"/>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thin">
        <color theme="0"/>
      </left>
      <right/>
      <top/>
      <bottom style="thin">
        <color theme="0"/>
      </bottom>
      <diagonal/>
    </border>
    <border>
      <left style="medium">
        <color theme="0"/>
      </left>
      <right/>
      <top/>
      <bottom style="medium">
        <color rgb="FFFFFFFF"/>
      </bottom>
      <diagonal/>
    </border>
    <border>
      <left style="medium">
        <color rgb="FFFFFFFF"/>
      </left>
      <right style="medium">
        <color rgb="FFFFFFFF"/>
      </right>
      <top style="thin">
        <color rgb="FF95B3D7"/>
      </top>
      <bottom style="thin">
        <color rgb="FF95B3D7"/>
      </bottom>
      <diagonal/>
    </border>
    <border>
      <left/>
      <right/>
      <top style="medium">
        <color rgb="FFFFFFFF"/>
      </top>
      <bottom style="medium">
        <color rgb="FFFFFFFF"/>
      </bottom>
      <diagonal/>
    </border>
    <border>
      <left style="medium">
        <color rgb="FFFFFFFF"/>
      </left>
      <right style="medium">
        <color rgb="FFFFFFFF"/>
      </right>
      <top/>
      <bottom/>
      <diagonal/>
    </border>
    <border>
      <left style="medium">
        <color rgb="FFFFFFFF"/>
      </left>
      <right/>
      <top/>
      <bottom style="thin">
        <color theme="0"/>
      </bottom>
      <diagonal/>
    </border>
    <border>
      <left style="medium">
        <color rgb="FFFFFFFF"/>
      </left>
      <right/>
      <top style="thin">
        <color theme="0"/>
      </top>
      <bottom style="thin">
        <color theme="0"/>
      </bottom>
      <diagonal/>
    </border>
    <border>
      <left style="medium">
        <color rgb="FFFFFFFF"/>
      </left>
      <right style="medium">
        <color rgb="FFFFFFFF"/>
      </right>
      <top style="thin">
        <color theme="4" tint="0.39997558519241921"/>
      </top>
      <bottom/>
      <diagonal/>
    </border>
    <border>
      <left/>
      <right style="thin">
        <color theme="0"/>
      </right>
      <top/>
      <bottom/>
      <diagonal/>
    </border>
    <border>
      <left style="thin">
        <color theme="0"/>
      </left>
      <right style="medium">
        <color rgb="FFFFFFFF"/>
      </right>
      <top/>
      <bottom/>
      <diagonal/>
    </border>
  </borders>
  <cellStyleXfs count="2186">
    <xf numFmtId="0" fontId="0" fillId="0" borderId="0"/>
    <xf numFmtId="9" fontId="20" fillId="0" borderId="0" applyFont="0" applyFill="0" applyBorder="0" applyAlignment="0" applyProtection="0"/>
    <xf numFmtId="0" fontId="26" fillId="0" borderId="0" applyNumberFormat="0" applyFill="0" applyBorder="0" applyAlignment="0" applyProtection="0"/>
    <xf numFmtId="164" fontId="20" fillId="0" borderId="0" applyFont="0" applyFill="0" applyBorder="0" applyAlignment="0" applyProtection="0"/>
    <xf numFmtId="0" fontId="19" fillId="0" borderId="0"/>
    <xf numFmtId="0" fontId="20" fillId="0" borderId="0"/>
    <xf numFmtId="165" fontId="20" fillId="0" borderId="0" applyFont="0" applyFill="0" applyBorder="0" applyAlignment="0" applyProtection="0"/>
    <xf numFmtId="9" fontId="20" fillId="0" borderId="0" applyFont="0" applyFill="0" applyBorder="0" applyAlignment="0" applyProtection="0"/>
    <xf numFmtId="164" fontId="19" fillId="0" borderId="0" applyFont="0" applyFill="0" applyBorder="0" applyAlignment="0" applyProtection="0"/>
    <xf numFmtId="0" fontId="20" fillId="0" borderId="0"/>
    <xf numFmtId="0" fontId="19" fillId="0" borderId="0"/>
    <xf numFmtId="0" fontId="19" fillId="0" borderId="0"/>
    <xf numFmtId="165" fontId="19" fillId="0" borderId="0" applyFont="0" applyFill="0" applyBorder="0" applyAlignment="0" applyProtection="0"/>
    <xf numFmtId="0" fontId="20" fillId="0" borderId="0"/>
    <xf numFmtId="165" fontId="20" fillId="0" borderId="0" applyFont="0" applyFill="0" applyBorder="0" applyAlignment="0" applyProtection="0"/>
    <xf numFmtId="164" fontId="19" fillId="0" borderId="0" applyFont="0" applyFill="0" applyBorder="0" applyAlignment="0" applyProtection="0"/>
    <xf numFmtId="0" fontId="20" fillId="0" borderId="0"/>
    <xf numFmtId="164" fontId="20" fillId="0" borderId="0" applyFont="0" applyFill="0" applyBorder="0" applyAlignment="0" applyProtection="0"/>
    <xf numFmtId="9" fontId="20"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165" fontId="19" fillId="0" borderId="0" applyFont="0" applyFill="0" applyBorder="0" applyAlignment="0" applyProtection="0"/>
    <xf numFmtId="9" fontId="19" fillId="0" borderId="0" applyFont="0" applyFill="0" applyBorder="0" applyAlignment="0" applyProtection="0"/>
    <xf numFmtId="0" fontId="33" fillId="5" borderId="0" applyNumberFormat="0" applyBorder="0" applyAlignment="0" applyProtection="0"/>
    <xf numFmtId="0" fontId="33" fillId="6" borderId="0" applyNumberFormat="0" applyBorder="0" applyAlignment="0" applyProtection="0"/>
    <xf numFmtId="0" fontId="20" fillId="0" borderId="0"/>
    <xf numFmtId="0" fontId="33" fillId="5" borderId="0" applyNumberFormat="0" applyBorder="0" applyAlignment="0" applyProtection="0"/>
    <xf numFmtId="0" fontId="34" fillId="6" borderId="0" applyNumberFormat="0" applyBorder="0" applyAlignment="0" applyProtection="0"/>
    <xf numFmtId="0" fontId="33" fillId="6"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5" borderId="0" applyNumberFormat="0" applyBorder="0" applyAlignment="0" applyProtection="0"/>
    <xf numFmtId="0" fontId="20" fillId="0" borderId="0"/>
    <xf numFmtId="0" fontId="34" fillId="5" borderId="0" applyNumberFormat="0" applyBorder="0" applyAlignment="0" applyProtection="0"/>
    <xf numFmtId="0" fontId="34" fillId="6"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7" fillId="23" borderId="27" applyNumberFormat="0" applyAlignment="0" applyProtection="0"/>
    <xf numFmtId="0" fontId="37" fillId="23" borderId="27" applyNumberFormat="0" applyAlignment="0" applyProtection="0"/>
    <xf numFmtId="0" fontId="37" fillId="23" borderId="27" applyNumberFormat="0" applyAlignment="0" applyProtection="0"/>
    <xf numFmtId="0" fontId="37" fillId="23" borderId="27" applyNumberFormat="0" applyAlignment="0" applyProtection="0"/>
    <xf numFmtId="0" fontId="37" fillId="23" borderId="27" applyNumberFormat="0" applyAlignment="0" applyProtection="0"/>
    <xf numFmtId="0" fontId="38" fillId="24" borderId="28" applyNumberFormat="0" applyAlignment="0" applyProtection="0"/>
    <xf numFmtId="0" fontId="38" fillId="24" borderId="28" applyNumberFormat="0" applyAlignment="0" applyProtection="0"/>
    <xf numFmtId="0" fontId="38" fillId="24" borderId="28" applyNumberFormat="0" applyAlignment="0" applyProtection="0"/>
    <xf numFmtId="0" fontId="38" fillId="24" borderId="28" applyNumberFormat="0" applyAlignment="0" applyProtection="0"/>
    <xf numFmtId="0" fontId="38" fillId="24" borderId="28" applyNumberFormat="0" applyAlignment="0" applyProtection="0"/>
    <xf numFmtId="165" fontId="32" fillId="0" borderId="0" applyFont="0" applyFill="0" applyBorder="0" applyAlignment="0" applyProtection="0"/>
    <xf numFmtId="164" fontId="34"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38" fontId="39" fillId="0" borderId="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2" fillId="0" borderId="29" applyNumberFormat="0" applyFill="0" applyAlignment="0" applyProtection="0"/>
    <xf numFmtId="0" fontId="42" fillId="0" borderId="29" applyNumberFormat="0" applyFill="0" applyAlignment="0" applyProtection="0"/>
    <xf numFmtId="0" fontId="42" fillId="0" borderId="29" applyNumberFormat="0" applyFill="0" applyAlignment="0" applyProtection="0"/>
    <xf numFmtId="0" fontId="42" fillId="0" borderId="29" applyNumberFormat="0" applyFill="0" applyAlignment="0" applyProtection="0"/>
    <xf numFmtId="0" fontId="42" fillId="0" borderId="29" applyNumberFormat="0" applyFill="0" applyAlignment="0" applyProtection="0"/>
    <xf numFmtId="0" fontId="43" fillId="0" borderId="30" applyNumberFormat="0" applyFill="0" applyAlignment="0" applyProtection="0"/>
    <xf numFmtId="0" fontId="43" fillId="0" borderId="30" applyNumberFormat="0" applyFill="0" applyAlignment="0" applyProtection="0"/>
    <xf numFmtId="0" fontId="43" fillId="0" borderId="30" applyNumberFormat="0" applyFill="0" applyAlignment="0" applyProtection="0"/>
    <xf numFmtId="0" fontId="43" fillId="0" borderId="30" applyNumberFormat="0" applyFill="0" applyAlignment="0" applyProtection="0"/>
    <xf numFmtId="0" fontId="43" fillId="0" borderId="30" applyNumberFormat="0" applyFill="0" applyAlignment="0" applyProtection="0"/>
    <xf numFmtId="0" fontId="44" fillId="0" borderId="31" applyNumberFormat="0" applyFill="0" applyAlignment="0" applyProtection="0"/>
    <xf numFmtId="0" fontId="44" fillId="0" borderId="31" applyNumberFormat="0" applyFill="0" applyAlignment="0" applyProtection="0"/>
    <xf numFmtId="0" fontId="44" fillId="0" borderId="31" applyNumberFormat="0" applyFill="0" applyAlignment="0" applyProtection="0"/>
    <xf numFmtId="0" fontId="44" fillId="0" borderId="31" applyNumberFormat="0" applyFill="0" applyAlignment="0" applyProtection="0"/>
    <xf numFmtId="0" fontId="44" fillId="0" borderId="31"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10" borderId="27" applyNumberFormat="0" applyAlignment="0" applyProtection="0"/>
    <xf numFmtId="0" fontId="45" fillId="10" borderId="27" applyNumberFormat="0" applyAlignment="0" applyProtection="0"/>
    <xf numFmtId="0" fontId="45" fillId="10" borderId="27" applyNumberFormat="0" applyAlignment="0" applyProtection="0"/>
    <xf numFmtId="0" fontId="45" fillId="10" borderId="27" applyNumberFormat="0" applyAlignment="0" applyProtection="0"/>
    <xf numFmtId="0" fontId="45" fillId="10" borderId="27" applyNumberFormat="0" applyAlignment="0" applyProtection="0"/>
    <xf numFmtId="0" fontId="46" fillId="0" borderId="32" applyNumberFormat="0" applyFill="0" applyAlignment="0" applyProtection="0"/>
    <xf numFmtId="0" fontId="46" fillId="0" borderId="32" applyNumberFormat="0" applyFill="0" applyAlignment="0" applyProtection="0"/>
    <xf numFmtId="0" fontId="46" fillId="0" borderId="32" applyNumberFormat="0" applyFill="0" applyAlignment="0" applyProtection="0"/>
    <xf numFmtId="0" fontId="46" fillId="0" borderId="32" applyNumberFormat="0" applyFill="0" applyAlignment="0" applyProtection="0"/>
    <xf numFmtId="0" fontId="46" fillId="0" borderId="32" applyNumberFormat="0" applyFill="0" applyAlignment="0" applyProtection="0"/>
    <xf numFmtId="166" fontId="32" fillId="0" borderId="0" applyFont="0" applyFill="0" applyBorder="0" applyAlignment="0" applyProtection="0"/>
    <xf numFmtId="167" fontId="32" fillId="0" borderId="0" applyFont="0" applyFill="0" applyBorder="0" applyAlignment="0" applyProtection="0"/>
    <xf numFmtId="168" fontId="32" fillId="0" borderId="0" applyFont="0" applyFill="0" applyBorder="0" applyAlignment="0" applyProtection="0"/>
    <xf numFmtId="169" fontId="32" fillId="0" borderId="0" applyFont="0" applyFill="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0" fillId="0" borderId="0"/>
    <xf numFmtId="0" fontId="20" fillId="0" borderId="0"/>
    <xf numFmtId="0" fontId="20" fillId="0" borderId="0"/>
    <xf numFmtId="0" fontId="32" fillId="0" borderId="0"/>
    <xf numFmtId="0" fontId="20" fillId="0" borderId="0"/>
    <xf numFmtId="0" fontId="32" fillId="0" borderId="0"/>
    <xf numFmtId="0" fontId="19" fillId="0" borderId="0"/>
    <xf numFmtId="0" fontId="19" fillId="0" borderId="0"/>
    <xf numFmtId="0" fontId="32" fillId="0" borderId="0"/>
    <xf numFmtId="0" fontId="19" fillId="0" borderId="0"/>
    <xf numFmtId="0" fontId="32" fillId="0" borderId="0"/>
    <xf numFmtId="0" fontId="32" fillId="0" borderId="0"/>
    <xf numFmtId="0" fontId="32" fillId="0" borderId="0"/>
    <xf numFmtId="0" fontId="32" fillId="0" borderId="0"/>
    <xf numFmtId="0" fontId="19" fillId="0" borderId="0"/>
    <xf numFmtId="0" fontId="32" fillId="0" borderId="0"/>
    <xf numFmtId="0" fontId="32" fillId="0" borderId="0"/>
    <xf numFmtId="0" fontId="20" fillId="0" borderId="0"/>
    <xf numFmtId="0" fontId="20" fillId="0" borderId="0"/>
    <xf numFmtId="0" fontId="20" fillId="0" borderId="0"/>
    <xf numFmtId="0" fontId="32" fillId="0" borderId="0"/>
    <xf numFmtId="0" fontId="32" fillId="0" borderId="0"/>
    <xf numFmtId="0" fontId="20" fillId="0" borderId="0"/>
    <xf numFmtId="0" fontId="20" fillId="0" borderId="0"/>
    <xf numFmtId="0" fontId="20" fillId="0" borderId="0"/>
    <xf numFmtId="0" fontId="20" fillId="0" borderId="0"/>
    <xf numFmtId="0" fontId="20" fillId="0" borderId="0"/>
    <xf numFmtId="0" fontId="32" fillId="0" borderId="0"/>
    <xf numFmtId="0" fontId="20" fillId="0" borderId="0"/>
    <xf numFmtId="0" fontId="20" fillId="0" borderId="0"/>
    <xf numFmtId="0" fontId="20" fillId="0" borderId="0"/>
    <xf numFmtId="0" fontId="32" fillId="0" borderId="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32" fillId="26" borderId="33" applyNumberFormat="0" applyFont="0" applyAlignment="0" applyProtection="0"/>
    <xf numFmtId="0" fontId="48" fillId="23" borderId="34" applyNumberFormat="0" applyAlignment="0" applyProtection="0"/>
    <xf numFmtId="0" fontId="48" fillId="23" borderId="34" applyNumberFormat="0" applyAlignment="0" applyProtection="0"/>
    <xf numFmtId="0" fontId="48" fillId="23" borderId="34" applyNumberFormat="0" applyAlignment="0" applyProtection="0"/>
    <xf numFmtId="0" fontId="48" fillId="23" borderId="34" applyNumberFormat="0" applyAlignment="0" applyProtection="0"/>
    <xf numFmtId="0" fontId="48" fillId="23" borderId="34" applyNumberFormat="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35" applyNumberFormat="0" applyFill="0" applyAlignment="0" applyProtection="0"/>
    <xf numFmtId="0" fontId="51" fillId="0" borderId="35" applyNumberFormat="0" applyFill="0" applyAlignment="0" applyProtection="0"/>
    <xf numFmtId="0" fontId="51" fillId="0" borderId="35" applyNumberFormat="0" applyFill="0" applyAlignment="0" applyProtection="0"/>
    <xf numFmtId="0" fontId="51" fillId="0" borderId="35" applyNumberFormat="0" applyFill="0" applyAlignment="0" applyProtection="0"/>
    <xf numFmtId="0" fontId="51" fillId="0" borderId="35" applyNumberFormat="0" applyFill="0" applyAlignment="0" applyProtection="0"/>
    <xf numFmtId="170" fontId="32" fillId="0" borderId="0" applyFont="0" applyFill="0" applyBorder="0" applyAlignment="0" applyProtection="0"/>
    <xf numFmtId="171" fontId="32" fillId="0" borderId="0" applyFon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20" fillId="0" borderId="0"/>
    <xf numFmtId="9" fontId="20" fillId="0" borderId="0" applyFont="0" applyFill="0" applyBorder="0" applyAlignment="0" applyProtection="0"/>
    <xf numFmtId="165" fontId="20"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0" fontId="20" fillId="0" borderId="0"/>
    <xf numFmtId="165"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18" fillId="0" borderId="0"/>
    <xf numFmtId="164" fontId="18" fillId="0" borderId="0" applyFont="0" applyFill="0" applyBorder="0" applyAlignment="0" applyProtection="0"/>
    <xf numFmtId="0" fontId="18" fillId="0" borderId="0"/>
    <xf numFmtId="0" fontId="18" fillId="0" borderId="0"/>
    <xf numFmtId="165" fontId="18" fillId="0" borderId="0" applyFont="0" applyFill="0" applyBorder="0" applyAlignment="0" applyProtection="0"/>
    <xf numFmtId="164"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165" fontId="18"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7" fillId="0" borderId="0"/>
    <xf numFmtId="164" fontId="17" fillId="0" borderId="0" applyFont="0" applyFill="0" applyBorder="0" applyAlignment="0" applyProtection="0"/>
    <xf numFmtId="0" fontId="16" fillId="0" borderId="0"/>
    <xf numFmtId="164" fontId="16" fillId="0" borderId="0" applyFont="0" applyFill="0" applyBorder="0" applyAlignment="0" applyProtection="0"/>
    <xf numFmtId="165" fontId="16" fillId="0" borderId="0" applyFont="0" applyFill="0" applyBorder="0" applyAlignment="0" applyProtection="0"/>
    <xf numFmtId="0" fontId="15" fillId="0" borderId="0"/>
    <xf numFmtId="164" fontId="20" fillId="0" borderId="0" applyFont="0" applyFill="0" applyBorder="0" applyAlignment="0" applyProtection="0"/>
    <xf numFmtId="0" fontId="15" fillId="0" borderId="0"/>
    <xf numFmtId="164" fontId="15" fillId="0" borderId="0" applyFont="0" applyFill="0" applyBorder="0" applyAlignment="0" applyProtection="0"/>
    <xf numFmtId="0" fontId="15"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164" fontId="15" fillId="0" borderId="0" applyFont="0" applyFill="0" applyBorder="0" applyAlignment="0" applyProtection="0"/>
    <xf numFmtId="0" fontId="15"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164"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0" fontId="14"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20" fillId="0" borderId="0" applyFont="0" applyFill="0" applyBorder="0" applyAlignment="0" applyProtection="0"/>
    <xf numFmtId="9" fontId="20" fillId="0" borderId="0" applyFont="0" applyFill="0" applyBorder="0" applyAlignment="0" applyProtection="0"/>
    <xf numFmtId="164" fontId="12" fillId="0" borderId="0" applyFont="0" applyFill="0" applyBorder="0" applyAlignment="0" applyProtection="0"/>
    <xf numFmtId="0" fontId="20" fillId="0" borderId="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9" fontId="20"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1" fillId="0" borderId="0"/>
    <xf numFmtId="164"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164"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164"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164"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164"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20" fillId="0" borderId="0" applyFont="0" applyFill="0" applyBorder="0" applyAlignment="0" applyProtection="0"/>
    <xf numFmtId="0" fontId="10" fillId="0" borderId="0"/>
    <xf numFmtId="165" fontId="2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20" fillId="0" borderId="0" applyFont="0" applyFill="0" applyBorder="0" applyAlignment="0" applyProtection="0"/>
    <xf numFmtId="165" fontId="10" fillId="0" borderId="0" applyFont="0" applyFill="0" applyBorder="0" applyAlignment="0" applyProtection="0"/>
    <xf numFmtId="165" fontId="2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32" fillId="0" borderId="0" applyFont="0" applyFill="0" applyBorder="0" applyAlignment="0" applyProtection="0"/>
    <xf numFmtId="165" fontId="34"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0"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65" fontId="20" fillId="0" borderId="0" applyFont="0" applyFill="0" applyBorder="0" applyAlignment="0" applyProtection="0"/>
    <xf numFmtId="165" fontId="2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165" fontId="2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2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0" fontId="20" fillId="0" borderId="0"/>
    <xf numFmtId="165" fontId="20" fillId="0" borderId="0" applyFont="0" applyFill="0" applyBorder="0" applyAlignment="0" applyProtection="0"/>
    <xf numFmtId="0" fontId="9" fillId="0" borderId="0"/>
    <xf numFmtId="165" fontId="20" fillId="0" borderId="0" applyFont="0" applyFill="0" applyBorder="0" applyAlignment="0" applyProtection="0"/>
    <xf numFmtId="0" fontId="9" fillId="0" borderId="0"/>
    <xf numFmtId="165" fontId="20"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165" fontId="20"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5" fontId="32" fillId="0" borderId="0" applyFont="0" applyFill="0" applyBorder="0" applyAlignment="0" applyProtection="0"/>
    <xf numFmtId="165" fontId="9"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165" fontId="20" fillId="0" borderId="0" applyFont="0" applyFill="0" applyBorder="0" applyAlignment="0" applyProtection="0"/>
    <xf numFmtId="165" fontId="20" fillId="0" borderId="0" applyFont="0" applyFill="0" applyBorder="0" applyAlignment="0" applyProtection="0"/>
    <xf numFmtId="0" fontId="9" fillId="0" borderId="0"/>
    <xf numFmtId="165" fontId="9"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0" fontId="9" fillId="0" borderId="0"/>
    <xf numFmtId="165" fontId="9" fillId="0" borderId="0" applyFont="0" applyFill="0" applyBorder="0" applyAlignment="0" applyProtection="0"/>
    <xf numFmtId="165" fontId="9" fillId="0" borderId="0" applyFont="0" applyFill="0" applyBorder="0" applyAlignment="0" applyProtection="0"/>
    <xf numFmtId="0" fontId="9" fillId="0" borderId="0"/>
    <xf numFmtId="164" fontId="8" fillId="0" borderId="0" applyFont="0" applyFill="0" applyBorder="0" applyAlignment="0" applyProtection="0"/>
    <xf numFmtId="0" fontId="8" fillId="0" borderId="0"/>
    <xf numFmtId="0" fontId="7" fillId="0" borderId="0"/>
    <xf numFmtId="0" fontId="6" fillId="0" borderId="0"/>
    <xf numFmtId="0" fontId="5" fillId="0" borderId="0"/>
    <xf numFmtId="164" fontId="5" fillId="0" borderId="0" applyFont="0" applyFill="0" applyBorder="0" applyAlignment="0" applyProtection="0"/>
    <xf numFmtId="0" fontId="3" fillId="0" borderId="0"/>
    <xf numFmtId="164" fontId="20"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20" fillId="0" borderId="0"/>
    <xf numFmtId="9" fontId="20" fillId="0" borderId="0" applyFont="0" applyFill="0" applyBorder="0" applyAlignment="0" applyProtection="0"/>
    <xf numFmtId="0" fontId="26" fillId="0" borderId="0" applyNumberFormat="0" applyFill="0" applyBorder="0" applyAlignment="0" applyProtection="0"/>
    <xf numFmtId="43" fontId="2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34"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43" fontId="2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20" fillId="0" borderId="0" applyFont="0" applyFill="0" applyBorder="0" applyAlignment="0" applyProtection="0"/>
  </cellStyleXfs>
  <cellXfs count="530">
    <xf numFmtId="0" fontId="0" fillId="0" borderId="0" xfId="0"/>
    <xf numFmtId="0" fontId="0" fillId="0" borderId="0" xfId="0" applyBorder="1"/>
    <xf numFmtId="0" fontId="25" fillId="0" borderId="8" xfId="0" applyFont="1" applyBorder="1" applyAlignment="1">
      <alignment vertical="center" readingOrder="2"/>
    </xf>
    <xf numFmtId="0" fontId="27" fillId="0" borderId="0" xfId="2" applyFont="1" applyAlignment="1">
      <alignment vertical="center"/>
    </xf>
    <xf numFmtId="0" fontId="28" fillId="0" borderId="0" xfId="2" applyFont="1" applyAlignment="1">
      <alignment vertical="center"/>
    </xf>
    <xf numFmtId="0" fontId="29" fillId="0" borderId="0" xfId="2" applyFont="1" applyAlignment="1">
      <alignment vertical="center"/>
    </xf>
    <xf numFmtId="3" fontId="0" fillId="0" borderId="0" xfId="0" applyNumberFormat="1"/>
    <xf numFmtId="4" fontId="0" fillId="0" borderId="0" xfId="0" applyNumberFormat="1"/>
    <xf numFmtId="0" fontId="31" fillId="0" borderId="0" xfId="0" applyFont="1" applyBorder="1" applyAlignment="1">
      <alignment vertical="center" readingOrder="1"/>
    </xf>
    <xf numFmtId="0" fontId="0" fillId="0" borderId="0" xfId="0" applyAlignment="1">
      <alignment wrapText="1"/>
    </xf>
    <xf numFmtId="0" fontId="22" fillId="0" borderId="0" xfId="0" applyFont="1" applyBorder="1" applyAlignment="1">
      <alignment vertical="center" wrapText="1" readingOrder="2"/>
    </xf>
    <xf numFmtId="0" fontId="0" fillId="0" borderId="0" xfId="0" applyAlignment="1">
      <alignment horizontal="left"/>
    </xf>
    <xf numFmtId="0" fontId="55" fillId="0" borderId="0" xfId="0" applyFont="1"/>
    <xf numFmtId="0" fontId="56" fillId="0" borderId="0" xfId="0" applyFont="1" applyAlignment="1">
      <alignment horizontal="left" vertical="center" readingOrder="1"/>
    </xf>
    <xf numFmtId="3" fontId="24" fillId="0" borderId="41" xfId="0" applyNumberFormat="1" applyFont="1" applyFill="1" applyBorder="1" applyAlignment="1" applyProtection="1">
      <alignment horizontal="right" vertical="center" wrapText="1" readingOrder="2"/>
    </xf>
    <xf numFmtId="0" fontId="53" fillId="0" borderId="22" xfId="0" applyFont="1" applyBorder="1" applyAlignment="1">
      <alignment horizontal="center" vertical="center" wrapText="1" readingOrder="2"/>
    </xf>
    <xf numFmtId="3" fontId="24" fillId="0" borderId="0" xfId="0" applyNumberFormat="1" applyFont="1" applyFill="1" applyBorder="1" applyAlignment="1" applyProtection="1">
      <alignment horizontal="right" vertical="center" wrapText="1" readingOrder="2"/>
    </xf>
    <xf numFmtId="0" fontId="30" fillId="0" borderId="0" xfId="0" applyFont="1" applyFill="1" applyAlignment="1">
      <alignment horizontal="left" vertical="center" readingOrder="1"/>
    </xf>
    <xf numFmtId="0" fontId="0" fillId="0" borderId="0" xfId="0" applyFill="1" applyAlignment="1">
      <alignment horizontal="right" vertical="center"/>
    </xf>
    <xf numFmtId="0" fontId="0" fillId="0" borderId="0" xfId="0" applyAlignment="1">
      <alignment horizontal="right"/>
    </xf>
    <xf numFmtId="0" fontId="56" fillId="0" borderId="0" xfId="0" applyFont="1" applyBorder="1" applyAlignment="1">
      <alignment horizontal="left" vertical="center" readingOrder="1"/>
    </xf>
    <xf numFmtId="0" fontId="57" fillId="0" borderId="0" xfId="0" applyFont="1" applyFill="1" applyBorder="1" applyAlignment="1">
      <alignment horizontal="right" vertical="center" readingOrder="2"/>
    </xf>
    <xf numFmtId="0" fontId="0" fillId="3" borderId="0" xfId="0" applyFill="1"/>
    <xf numFmtId="3" fontId="24" fillId="0" borderId="41" xfId="0" applyNumberFormat="1" applyFont="1" applyFill="1" applyBorder="1" applyAlignment="1" applyProtection="1">
      <alignment vertical="center" wrapText="1" readingOrder="2"/>
    </xf>
    <xf numFmtId="3" fontId="24" fillId="0" borderId="0" xfId="0" applyNumberFormat="1" applyFont="1" applyFill="1" applyBorder="1" applyAlignment="1" applyProtection="1">
      <alignment vertical="center" wrapText="1" readingOrder="2"/>
    </xf>
    <xf numFmtId="0" fontId="0" fillId="0" borderId="0" xfId="0" applyFill="1" applyAlignment="1">
      <alignment vertical="center" wrapText="1"/>
    </xf>
    <xf numFmtId="10" fontId="0" fillId="0" borderId="0" xfId="0" applyNumberFormat="1" applyAlignment="1">
      <alignment horizontal="center" vertical="center"/>
    </xf>
    <xf numFmtId="4" fontId="60" fillId="2" borderId="5" xfId="0" applyNumberFormat="1" applyFont="1" applyFill="1" applyBorder="1" applyAlignment="1">
      <alignment horizontal="center" vertical="center" wrapText="1" readingOrder="1"/>
    </xf>
    <xf numFmtId="0" fontId="22" fillId="0" borderId="0" xfId="0" applyFont="1" applyFill="1" applyBorder="1" applyAlignment="1">
      <alignment horizontal="center" vertical="center" wrapText="1" readingOrder="2"/>
    </xf>
    <xf numFmtId="4" fontId="60" fillId="2" borderId="9" xfId="0" applyNumberFormat="1" applyFont="1" applyFill="1" applyBorder="1" applyAlignment="1">
      <alignment horizontal="center" vertical="center" wrapText="1" readingOrder="1"/>
    </xf>
    <xf numFmtId="0" fontId="0" fillId="0" borderId="0" xfId="0" applyFill="1"/>
    <xf numFmtId="0" fontId="0" fillId="0" borderId="0" xfId="0"/>
    <xf numFmtId="0" fontId="22" fillId="0" borderId="0" xfId="0" applyFont="1" applyBorder="1" applyAlignment="1">
      <alignment horizontal="center" vertical="center" wrapText="1" readingOrder="2"/>
    </xf>
    <xf numFmtId="0" fontId="0" fillId="27" borderId="0" xfId="0" applyFill="1"/>
    <xf numFmtId="0" fontId="70" fillId="27" borderId="0" xfId="0" applyFont="1" applyFill="1"/>
    <xf numFmtId="0" fontId="71" fillId="27" borderId="0" xfId="0" applyFont="1" applyFill="1" applyAlignment="1">
      <alignment vertical="center" wrapText="1" readingOrder="2"/>
    </xf>
    <xf numFmtId="0" fontId="72" fillId="27" borderId="0" xfId="0" applyFont="1" applyFill="1" applyAlignment="1">
      <alignment horizontal="right" vertical="center" readingOrder="2"/>
    </xf>
    <xf numFmtId="0" fontId="67" fillId="0" borderId="36" xfId="0" applyFont="1" applyBorder="1" applyAlignment="1">
      <alignment horizontal="center" vertical="center" wrapText="1" readingOrder="2"/>
    </xf>
    <xf numFmtId="0" fontId="67" fillId="4" borderId="0" xfId="0" applyFont="1" applyFill="1" applyBorder="1" applyAlignment="1">
      <alignment horizontal="center" vertical="center" wrapText="1" readingOrder="2"/>
    </xf>
    <xf numFmtId="0" fontId="67" fillId="0" borderId="0" xfId="0" applyFont="1" applyFill="1" applyBorder="1" applyAlignment="1">
      <alignment horizontal="center" vertical="center" wrapText="1" readingOrder="2"/>
    </xf>
    <xf numFmtId="0" fontId="58" fillId="27" borderId="19" xfId="0" applyFont="1" applyFill="1" applyBorder="1" applyAlignment="1">
      <alignment horizontal="center" vertical="center" wrapText="1" readingOrder="1"/>
    </xf>
    <xf numFmtId="0" fontId="66" fillId="2" borderId="9" xfId="0" applyFont="1" applyFill="1" applyBorder="1" applyAlignment="1">
      <alignment horizontal="center" vertical="center" wrapText="1" readingOrder="1"/>
    </xf>
    <xf numFmtId="0" fontId="64" fillId="2" borderId="9" xfId="0" applyFont="1" applyFill="1" applyBorder="1" applyAlignment="1">
      <alignment horizontal="center" vertical="center" wrapText="1" readingOrder="2"/>
    </xf>
    <xf numFmtId="9" fontId="64" fillId="2" borderId="9" xfId="0" applyNumberFormat="1" applyFont="1" applyFill="1" applyBorder="1" applyAlignment="1">
      <alignment horizontal="center" vertical="center" wrapText="1" readingOrder="2"/>
    </xf>
    <xf numFmtId="9" fontId="60" fillId="2" borderId="5" xfId="1" applyFont="1" applyFill="1" applyBorder="1" applyAlignment="1" applyProtection="1">
      <alignment horizontal="center" vertical="center" wrapText="1" readingOrder="1"/>
    </xf>
    <xf numFmtId="9" fontId="60" fillId="2" borderId="9" xfId="1" applyFont="1" applyFill="1" applyBorder="1" applyAlignment="1" applyProtection="1">
      <alignment horizontal="center" vertical="center" wrapText="1" readingOrder="1"/>
    </xf>
    <xf numFmtId="0" fontId="64" fillId="2" borderId="5" xfId="0" applyFont="1" applyFill="1" applyBorder="1" applyAlignment="1">
      <alignment horizontal="center" vertical="center" wrapText="1" readingOrder="2"/>
    </xf>
    <xf numFmtId="0" fontId="64" fillId="2" borderId="3" xfId="0" applyFont="1" applyFill="1" applyBorder="1" applyAlignment="1">
      <alignment horizontal="center" vertical="center" wrapText="1" readingOrder="2"/>
    </xf>
    <xf numFmtId="9" fontId="64" fillId="2" borderId="5" xfId="0" applyNumberFormat="1" applyFont="1" applyFill="1" applyBorder="1" applyAlignment="1">
      <alignment horizontal="center" vertical="center" wrapText="1" readingOrder="2"/>
    </xf>
    <xf numFmtId="0" fontId="66" fillId="0" borderId="0" xfId="0" applyFont="1" applyAlignment="1">
      <alignment horizontal="left" vertical="center" readingOrder="2"/>
    </xf>
    <xf numFmtId="0" fontId="73" fillId="0" borderId="0" xfId="0" applyFont="1" applyFill="1" applyBorder="1" applyAlignment="1">
      <alignment vertical="center" wrapText="1" readingOrder="2"/>
    </xf>
    <xf numFmtId="0" fontId="58" fillId="27" borderId="20" xfId="0" applyFont="1" applyFill="1" applyBorder="1" applyAlignment="1">
      <alignment horizontal="center" vertical="center" wrapText="1" readingOrder="1"/>
    </xf>
    <xf numFmtId="0" fontId="62" fillId="27" borderId="5" xfId="0" applyFont="1" applyFill="1" applyBorder="1" applyAlignment="1">
      <alignment horizontal="center" vertical="center" wrapText="1" readingOrder="1"/>
    </xf>
    <xf numFmtId="2" fontId="64" fillId="2" borderId="9" xfId="0" applyNumberFormat="1" applyFont="1" applyFill="1" applyBorder="1" applyAlignment="1">
      <alignment horizontal="center" vertical="center" wrapText="1" readingOrder="2"/>
    </xf>
    <xf numFmtId="2" fontId="64" fillId="2" borderId="26" xfId="0" applyNumberFormat="1" applyFont="1" applyFill="1" applyBorder="1" applyAlignment="1">
      <alignment horizontal="center" vertical="center" wrapText="1" readingOrder="2"/>
    </xf>
    <xf numFmtId="2" fontId="64" fillId="2" borderId="5" xfId="0" applyNumberFormat="1" applyFont="1" applyFill="1" applyBorder="1" applyAlignment="1">
      <alignment horizontal="center" vertical="center" wrapText="1" readingOrder="2"/>
    </xf>
    <xf numFmtId="4" fontId="60" fillId="2" borderId="5" xfId="0" applyNumberFormat="1" applyFont="1" applyFill="1" applyBorder="1" applyAlignment="1" applyProtection="1">
      <alignment horizontal="center" vertical="center" wrapText="1" readingOrder="1"/>
    </xf>
    <xf numFmtId="4" fontId="60" fillId="2" borderId="43" xfId="0" applyNumberFormat="1" applyFont="1" applyFill="1" applyBorder="1" applyAlignment="1">
      <alignment horizontal="center" vertical="center" wrapText="1" readingOrder="1"/>
    </xf>
    <xf numFmtId="4" fontId="60" fillId="4" borderId="5" xfId="0" applyNumberFormat="1" applyFont="1" applyFill="1" applyBorder="1" applyAlignment="1" applyProtection="1">
      <alignment horizontal="center" vertical="center" wrapText="1" readingOrder="1"/>
    </xf>
    <xf numFmtId="4" fontId="59" fillId="2" borderId="5" xfId="0" applyNumberFormat="1" applyFont="1" applyFill="1" applyBorder="1" applyAlignment="1">
      <alignment horizontal="center" vertical="center" wrapText="1" readingOrder="1"/>
    </xf>
    <xf numFmtId="3" fontId="60" fillId="0" borderId="41" xfId="0" applyNumberFormat="1" applyFont="1" applyFill="1" applyBorder="1" applyAlignment="1" applyProtection="1">
      <alignment horizontal="right" vertical="center" wrapText="1" readingOrder="2"/>
    </xf>
    <xf numFmtId="0" fontId="66" fillId="2" borderId="3" xfId="0" applyFont="1" applyFill="1" applyBorder="1" applyAlignment="1">
      <alignment horizontal="center" vertical="center" wrapText="1" readingOrder="1"/>
    </xf>
    <xf numFmtId="3" fontId="64" fillId="2" borderId="3" xfId="0" applyNumberFormat="1" applyFont="1" applyFill="1" applyBorder="1" applyAlignment="1">
      <alignment horizontal="center" vertical="center" wrapText="1" readingOrder="2"/>
    </xf>
    <xf numFmtId="3" fontId="64" fillId="2" borderId="9" xfId="0" applyNumberFormat="1" applyFont="1" applyFill="1" applyBorder="1" applyAlignment="1">
      <alignment horizontal="center" vertical="center" wrapText="1" readingOrder="2"/>
    </xf>
    <xf numFmtId="3" fontId="64" fillId="2" borderId="4" xfId="0" applyNumberFormat="1" applyFont="1" applyFill="1" applyBorder="1" applyAlignment="1">
      <alignment horizontal="center" vertical="center" wrapText="1" readingOrder="2"/>
    </xf>
    <xf numFmtId="0" fontId="74" fillId="2" borderId="9" xfId="0" applyFont="1" applyFill="1" applyBorder="1" applyAlignment="1">
      <alignment horizontal="center" vertical="center" wrapText="1" readingOrder="2"/>
    </xf>
    <xf numFmtId="0" fontId="64" fillId="2" borderId="4" xfId="0" applyFont="1" applyFill="1" applyBorder="1" applyAlignment="1">
      <alignment horizontal="center" vertical="center" wrapText="1" readingOrder="2"/>
    </xf>
    <xf numFmtId="3" fontId="60" fillId="0" borderId="41" xfId="0" applyNumberFormat="1" applyFont="1" applyFill="1" applyBorder="1" applyAlignment="1" applyProtection="1">
      <alignment horizontal="right" vertical="center" readingOrder="2"/>
    </xf>
    <xf numFmtId="3" fontId="60" fillId="0" borderId="0" xfId="0" applyNumberFormat="1" applyFont="1" applyFill="1" applyBorder="1" applyAlignment="1" applyProtection="1">
      <alignment horizontal="right" vertical="center" wrapText="1" readingOrder="2"/>
    </xf>
    <xf numFmtId="0" fontId="61" fillId="0" borderId="5" xfId="0" applyFont="1" applyFill="1" applyBorder="1" applyAlignment="1">
      <alignment vertical="center" wrapText="1" readingOrder="2"/>
    </xf>
    <xf numFmtId="0" fontId="66" fillId="2" borderId="24" xfId="0" applyFont="1" applyFill="1" applyBorder="1" applyAlignment="1">
      <alignment horizontal="center" vertical="center" wrapText="1" readingOrder="1"/>
    </xf>
    <xf numFmtId="4" fontId="64" fillId="2" borderId="24" xfId="0" applyNumberFormat="1" applyFont="1" applyFill="1" applyBorder="1" applyAlignment="1">
      <alignment horizontal="center" vertical="center" wrapText="1" readingOrder="2"/>
    </xf>
    <xf numFmtId="4" fontId="64" fillId="4" borderId="24" xfId="0" applyNumberFormat="1" applyFont="1" applyFill="1" applyBorder="1" applyAlignment="1">
      <alignment horizontal="center" vertical="center" wrapText="1" readingOrder="2"/>
    </xf>
    <xf numFmtId="4" fontId="0" fillId="0" borderId="0" xfId="0" applyNumberFormat="1" applyAlignment="1">
      <alignment horizontal="center"/>
    </xf>
    <xf numFmtId="4" fontId="68" fillId="27" borderId="3" xfId="0" applyNumberFormat="1" applyFont="1" applyFill="1" applyBorder="1" applyAlignment="1">
      <alignment horizontal="center" vertical="center" wrapText="1" readingOrder="1"/>
    </xf>
    <xf numFmtId="0" fontId="66" fillId="0" borderId="4" xfId="0" applyFont="1" applyBorder="1" applyAlignment="1">
      <alignment horizontal="left" vertical="center" readingOrder="2"/>
    </xf>
    <xf numFmtId="0" fontId="66" fillId="2" borderId="5" xfId="0" applyFont="1" applyFill="1" applyBorder="1" applyAlignment="1">
      <alignment horizontal="center" vertical="center" wrapText="1" readingOrder="1"/>
    </xf>
    <xf numFmtId="172" fontId="64" fillId="2" borderId="24" xfId="0" applyNumberFormat="1" applyFont="1" applyFill="1" applyBorder="1" applyAlignment="1">
      <alignment horizontal="center" vertical="center" wrapText="1" readingOrder="2"/>
    </xf>
    <xf numFmtId="172" fontId="64" fillId="4" borderId="24" xfId="0" applyNumberFormat="1" applyFont="1" applyFill="1" applyBorder="1" applyAlignment="1">
      <alignment horizontal="center" vertical="center" wrapText="1" readingOrder="2"/>
    </xf>
    <xf numFmtId="10" fontId="60" fillId="2" borderId="9" xfId="0" applyNumberFormat="1" applyFont="1" applyFill="1" applyBorder="1" applyAlignment="1">
      <alignment horizontal="center" vertical="center" wrapText="1" readingOrder="1"/>
    </xf>
    <xf numFmtId="10" fontId="60" fillId="2" borderId="5" xfId="0" applyNumberFormat="1" applyFont="1" applyFill="1" applyBorder="1" applyAlignment="1">
      <alignment horizontal="center" vertical="center" wrapText="1" readingOrder="1"/>
    </xf>
    <xf numFmtId="3" fontId="60" fillId="0" borderId="6" xfId="0" applyNumberFormat="1" applyFont="1" applyFill="1" applyBorder="1" applyAlignment="1" applyProtection="1">
      <alignment horizontal="right" vertical="center" readingOrder="2"/>
    </xf>
    <xf numFmtId="0" fontId="66" fillId="0" borderId="0" xfId="0" applyFont="1" applyBorder="1" applyAlignment="1">
      <alignment horizontal="left" vertical="center" readingOrder="1"/>
    </xf>
    <xf numFmtId="0" fontId="60" fillId="0" borderId="5" xfId="0" applyFont="1" applyBorder="1" applyAlignment="1">
      <alignment horizontal="right" vertical="center" readingOrder="2"/>
    </xf>
    <xf numFmtId="0" fontId="62" fillId="27" borderId="7" xfId="0" applyFont="1" applyFill="1" applyBorder="1" applyAlignment="1">
      <alignment horizontal="center" vertical="center" wrapText="1" readingOrder="1"/>
    </xf>
    <xf numFmtId="0" fontId="62" fillId="27" borderId="46" xfId="0" applyFont="1" applyFill="1" applyBorder="1" applyAlignment="1">
      <alignment horizontal="center" vertical="center" wrapText="1" readingOrder="1"/>
    </xf>
    <xf numFmtId="10" fontId="60" fillId="2" borderId="23" xfId="0" applyNumberFormat="1" applyFont="1" applyFill="1" applyBorder="1" applyAlignment="1">
      <alignment horizontal="center" vertical="center" wrapText="1" readingOrder="1"/>
    </xf>
    <xf numFmtId="0" fontId="59" fillId="0" borderId="41" xfId="0" applyFont="1" applyFill="1" applyBorder="1" applyAlignment="1">
      <alignment horizontal="right" vertical="center" readingOrder="2"/>
    </xf>
    <xf numFmtId="3" fontId="66" fillId="2" borderId="3" xfId="0" applyNumberFormat="1" applyFont="1" applyFill="1" applyBorder="1" applyAlignment="1">
      <alignment horizontal="center" vertical="center" wrapText="1" readingOrder="1"/>
    </xf>
    <xf numFmtId="9" fontId="64" fillId="2" borderId="9" xfId="1" applyFont="1" applyFill="1" applyBorder="1" applyAlignment="1">
      <alignment horizontal="center" vertical="center" wrapText="1" readingOrder="2"/>
    </xf>
    <xf numFmtId="0" fontId="69" fillId="27" borderId="11" xfId="0" applyFont="1" applyFill="1" applyBorder="1" applyAlignment="1">
      <alignment horizontal="center" vertical="center" wrapText="1" readingOrder="1"/>
    </xf>
    <xf numFmtId="0" fontId="0" fillId="0" borderId="0" xfId="0" applyAlignment="1">
      <alignment horizontal="right" readingOrder="2"/>
    </xf>
    <xf numFmtId="0" fontId="77" fillId="27" borderId="19" xfId="0" applyFont="1" applyFill="1" applyBorder="1" applyAlignment="1">
      <alignment horizontal="center" vertical="center" wrapText="1"/>
    </xf>
    <xf numFmtId="0" fontId="77" fillId="27" borderId="20" xfId="0" applyFont="1" applyFill="1" applyBorder="1" applyAlignment="1">
      <alignment horizontal="center" vertical="center" wrapText="1"/>
    </xf>
    <xf numFmtId="0" fontId="0" fillId="0" borderId="0" xfId="0" applyAlignment="1">
      <alignment horizontal="center" readingOrder="2"/>
    </xf>
    <xf numFmtId="0" fontId="0" fillId="0" borderId="0" xfId="0" applyFill="1" applyAlignment="1">
      <alignment readingOrder="2"/>
    </xf>
    <xf numFmtId="4" fontId="60" fillId="2" borderId="9" xfId="0" applyNumberFormat="1" applyFont="1" applyFill="1" applyBorder="1" applyAlignment="1" applyProtection="1">
      <alignment horizontal="center" vertical="center" wrapText="1" readingOrder="1"/>
    </xf>
    <xf numFmtId="0" fontId="0" fillId="0" borderId="0" xfId="0" applyFill="1"/>
    <xf numFmtId="0" fontId="0" fillId="0" borderId="0" xfId="0"/>
    <xf numFmtId="0" fontId="0" fillId="0" borderId="0" xfId="0" applyAlignment="1">
      <alignment horizontal="center"/>
    </xf>
    <xf numFmtId="0" fontId="58" fillId="27" borderId="39" xfId="0" applyFont="1" applyFill="1" applyBorder="1" applyAlignment="1">
      <alignment horizontal="center" vertical="center" wrapText="1" readingOrder="1"/>
    </xf>
    <xf numFmtId="0" fontId="77" fillId="27" borderId="5" xfId="0" applyFont="1" applyFill="1" applyBorder="1" applyAlignment="1">
      <alignment horizontal="center" vertical="center" wrapText="1"/>
    </xf>
    <xf numFmtId="3" fontId="60" fillId="0" borderId="14" xfId="0" applyNumberFormat="1" applyFont="1" applyFill="1" applyBorder="1" applyAlignment="1" applyProtection="1">
      <alignment vertical="center" wrapText="1" readingOrder="2"/>
    </xf>
    <xf numFmtId="0" fontId="75" fillId="0" borderId="0" xfId="0" applyFont="1" applyAlignment="1">
      <alignment vertical="center" wrapText="1"/>
    </xf>
    <xf numFmtId="0" fontId="58" fillId="27" borderId="39" xfId="0" applyFont="1" applyFill="1" applyBorder="1" applyAlignment="1">
      <alignment vertical="center" wrapText="1" readingOrder="1"/>
    </xf>
    <xf numFmtId="0" fontId="75" fillId="0" borderId="0" xfId="0" applyFont="1" applyAlignment="1">
      <alignment vertical="center"/>
    </xf>
    <xf numFmtId="9" fontId="60" fillId="2" borderId="15" xfId="1" applyFont="1" applyFill="1" applyBorder="1" applyAlignment="1" applyProtection="1">
      <alignment horizontal="center" vertical="center" wrapText="1" readingOrder="1"/>
    </xf>
    <xf numFmtId="0" fontId="75" fillId="0" borderId="0" xfId="0" applyFont="1" applyFill="1" applyAlignment="1">
      <alignment horizontal="center" vertical="center" wrapText="1"/>
    </xf>
    <xf numFmtId="0" fontId="77" fillId="27" borderId="18" xfId="0" applyFont="1" applyFill="1" applyBorder="1" applyAlignment="1">
      <alignment horizontal="center" vertical="center" wrapText="1"/>
    </xf>
    <xf numFmtId="0" fontId="75" fillId="0" borderId="0" xfId="0" applyFont="1" applyFill="1" applyAlignment="1">
      <alignment vertical="center" wrapText="1"/>
    </xf>
    <xf numFmtId="0" fontId="54" fillId="27" borderId="42" xfId="0" applyFont="1" applyFill="1" applyBorder="1" applyAlignment="1">
      <alignment vertical="center" wrapText="1" readingOrder="2"/>
    </xf>
    <xf numFmtId="0" fontId="75" fillId="0" borderId="0" xfId="0" applyFont="1" applyFill="1" applyAlignment="1">
      <alignment vertical="center"/>
    </xf>
    <xf numFmtId="0" fontId="76" fillId="0" borderId="0" xfId="0" applyFont="1" applyAlignment="1">
      <alignment vertical="center" wrapText="1"/>
    </xf>
    <xf numFmtId="0" fontId="53" fillId="0" borderId="13" xfId="0" applyFont="1" applyBorder="1" applyAlignment="1">
      <alignment vertical="center" wrapText="1" readingOrder="2"/>
    </xf>
    <xf numFmtId="0" fontId="53" fillId="0" borderId="45" xfId="0" applyFont="1" applyBorder="1" applyAlignment="1">
      <alignment vertical="center" wrapText="1" readingOrder="2"/>
    </xf>
    <xf numFmtId="0" fontId="62" fillId="27" borderId="49" xfId="0" applyFont="1" applyFill="1" applyBorder="1" applyAlignment="1">
      <alignment vertical="center" wrapText="1" readingOrder="1"/>
    </xf>
    <xf numFmtId="0" fontId="62" fillId="27" borderId="50" xfId="0" applyFont="1" applyFill="1" applyBorder="1" applyAlignment="1">
      <alignment horizontal="center" vertical="center" wrapText="1" readingOrder="1"/>
    </xf>
    <xf numFmtId="0" fontId="75" fillId="0" borderId="0" xfId="0" applyFont="1" applyFill="1" applyAlignment="1">
      <alignment wrapText="1"/>
    </xf>
    <xf numFmtId="0" fontId="62" fillId="27" borderId="0" xfId="0" applyFont="1" applyFill="1" applyBorder="1" applyAlignment="1">
      <alignment vertical="center" wrapText="1" readingOrder="1"/>
    </xf>
    <xf numFmtId="0" fontId="65" fillId="27" borderId="0" xfId="0" applyFont="1" applyFill="1" applyBorder="1" applyAlignment="1">
      <alignment horizontal="center" vertical="center" wrapText="1" readingOrder="2"/>
    </xf>
    <xf numFmtId="0" fontId="58" fillId="27" borderId="8" xfId="0" applyFont="1" applyFill="1" applyBorder="1" applyAlignment="1">
      <alignment vertical="center" wrapText="1" readingOrder="2"/>
    </xf>
    <xf numFmtId="0" fontId="65" fillId="27" borderId="51" xfId="0" applyFont="1" applyFill="1" applyBorder="1" applyAlignment="1">
      <alignment vertical="center" wrapText="1" readingOrder="2"/>
    </xf>
    <xf numFmtId="172" fontId="64" fillId="4" borderId="25" xfId="0" applyNumberFormat="1" applyFont="1" applyFill="1" applyBorder="1" applyAlignment="1">
      <alignment horizontal="center" vertical="center" wrapText="1" readingOrder="2"/>
    </xf>
    <xf numFmtId="0" fontId="58" fillId="27" borderId="51" xfId="0" applyFont="1" applyFill="1" applyBorder="1" applyAlignment="1">
      <alignment vertical="center" wrapText="1" readingOrder="2"/>
    </xf>
    <xf numFmtId="0" fontId="66" fillId="0" borderId="12" xfId="0" applyFont="1" applyBorder="1" applyAlignment="1">
      <alignment horizontal="left" vertical="center" readingOrder="1"/>
    </xf>
    <xf numFmtId="10" fontId="60" fillId="2" borderId="52" xfId="0" applyNumberFormat="1" applyFont="1" applyFill="1" applyBorder="1" applyAlignment="1">
      <alignment horizontal="center" vertical="center" wrapText="1" readingOrder="1"/>
    </xf>
    <xf numFmtId="0" fontId="0" fillId="4" borderId="5" xfId="0" applyFill="1" applyBorder="1" applyAlignment="1">
      <alignment horizontal="center" vertical="center" wrapText="1"/>
    </xf>
    <xf numFmtId="0" fontId="0" fillId="0" borderId="0" xfId="0" applyAlignment="1">
      <alignment horizontal="center" wrapText="1"/>
    </xf>
    <xf numFmtId="0" fontId="58" fillId="27" borderId="16" xfId="0" applyFont="1" applyFill="1" applyBorder="1" applyAlignment="1">
      <alignment horizontal="center" vertical="center" wrapText="1" readingOrder="1"/>
    </xf>
    <xf numFmtId="0" fontId="66" fillId="2" borderId="11" xfId="0" applyFont="1" applyFill="1" applyBorder="1" applyAlignment="1">
      <alignment horizontal="center" vertical="center" wrapText="1" readingOrder="1"/>
    </xf>
    <xf numFmtId="9" fontId="60" fillId="2" borderId="11" xfId="1" applyNumberFormat="1" applyFont="1" applyFill="1" applyBorder="1" applyAlignment="1">
      <alignment horizontal="center" vertical="center" wrapText="1" readingOrder="1"/>
    </xf>
    <xf numFmtId="0" fontId="64" fillId="2" borderId="11" xfId="0" applyFont="1" applyFill="1" applyBorder="1" applyAlignment="1">
      <alignment horizontal="center" vertical="center" wrapText="1" readingOrder="2"/>
    </xf>
    <xf numFmtId="9" fontId="64" fillId="2" borderId="11" xfId="0" applyNumberFormat="1" applyFont="1" applyFill="1" applyBorder="1" applyAlignment="1">
      <alignment horizontal="center" vertical="center" wrapText="1" readingOrder="2"/>
    </xf>
    <xf numFmtId="0" fontId="64" fillId="2" borderId="57" xfId="0" applyFont="1" applyFill="1" applyBorder="1" applyAlignment="1">
      <alignment horizontal="center" vertical="center" wrapText="1" readingOrder="2"/>
    </xf>
    <xf numFmtId="0" fontId="58" fillId="27" borderId="16" xfId="0" applyFont="1" applyFill="1" applyBorder="1" applyAlignment="1">
      <alignment horizontal="center" vertical="center" wrapText="1" readingOrder="2"/>
    </xf>
    <xf numFmtId="0" fontId="0" fillId="0" borderId="0" xfId="0" applyFill="1" applyAlignment="1">
      <alignment horizontal="center"/>
    </xf>
    <xf numFmtId="0" fontId="55" fillId="0" borderId="0" xfId="0" applyFont="1" applyAlignment="1">
      <alignment horizontal="center"/>
    </xf>
    <xf numFmtId="0" fontId="78" fillId="27" borderId="40" xfId="0" applyFont="1" applyFill="1" applyBorder="1" applyAlignment="1">
      <alignment horizontal="center" vertical="center" wrapText="1"/>
    </xf>
    <xf numFmtId="0" fontId="78" fillId="27" borderId="22" xfId="0" applyFont="1" applyFill="1" applyBorder="1" applyAlignment="1">
      <alignment horizontal="center" vertical="center" wrapText="1"/>
    </xf>
    <xf numFmtId="9" fontId="64" fillId="2" borderId="11" xfId="1" applyNumberFormat="1" applyFont="1" applyFill="1" applyBorder="1" applyAlignment="1">
      <alignment horizontal="center" vertical="center" wrapText="1" readingOrder="2"/>
    </xf>
    <xf numFmtId="0" fontId="78" fillId="27" borderId="53" xfId="0" applyFont="1" applyFill="1" applyBorder="1" applyAlignment="1">
      <alignment horizontal="center" vertical="center" wrapText="1"/>
    </xf>
    <xf numFmtId="0" fontId="60" fillId="2" borderId="48" xfId="1219" applyNumberFormat="1" applyFont="1" applyFill="1" applyBorder="1" applyAlignment="1">
      <alignment horizontal="center" vertical="center" wrapText="1" readingOrder="1"/>
    </xf>
    <xf numFmtId="3" fontId="60" fillId="2" borderId="61" xfId="1219" applyNumberFormat="1" applyFont="1" applyFill="1" applyBorder="1" applyAlignment="1">
      <alignment horizontal="center" vertical="center" wrapText="1" readingOrder="1"/>
    </xf>
    <xf numFmtId="3" fontId="60" fillId="2" borderId="48" xfId="1219" applyNumberFormat="1" applyFont="1" applyFill="1" applyBorder="1" applyAlignment="1">
      <alignment horizontal="center" vertical="center" wrapText="1" readingOrder="1"/>
    </xf>
    <xf numFmtId="0" fontId="66" fillId="2" borderId="11" xfId="1219" applyNumberFormat="1" applyFont="1" applyFill="1" applyBorder="1" applyAlignment="1">
      <alignment horizontal="center" vertical="center" wrapText="1" readingOrder="1"/>
    </xf>
    <xf numFmtId="0" fontId="60" fillId="2" borderId="11" xfId="1219" applyNumberFormat="1" applyFont="1" applyFill="1" applyBorder="1" applyAlignment="1">
      <alignment horizontal="center" vertical="center" wrapText="1" readingOrder="1"/>
    </xf>
    <xf numFmtId="3" fontId="60" fillId="2" borderId="40" xfId="1219" applyNumberFormat="1" applyFont="1" applyFill="1" applyBorder="1" applyAlignment="1">
      <alignment horizontal="center" vertical="center" wrapText="1" readingOrder="1"/>
    </xf>
    <xf numFmtId="3" fontId="60" fillId="2" borderId="11" xfId="1219" applyNumberFormat="1" applyFont="1" applyFill="1" applyBorder="1" applyAlignment="1">
      <alignment horizontal="center" vertical="center" wrapText="1" readingOrder="1"/>
    </xf>
    <xf numFmtId="3" fontId="60" fillId="2" borderId="57" xfId="1219" applyNumberFormat="1" applyFont="1" applyFill="1" applyBorder="1" applyAlignment="1">
      <alignment horizontal="center" vertical="center" wrapText="1" readingOrder="1"/>
    </xf>
    <xf numFmtId="0" fontId="60" fillId="2" borderId="56" xfId="1219" applyNumberFormat="1" applyFont="1" applyFill="1" applyBorder="1" applyAlignment="1">
      <alignment horizontal="center" vertical="center" wrapText="1" readingOrder="1"/>
    </xf>
    <xf numFmtId="0" fontId="60" fillId="2" borderId="61" xfId="1219" applyNumberFormat="1" applyFont="1" applyFill="1" applyBorder="1" applyAlignment="1">
      <alignment horizontal="center" vertical="center" wrapText="1" readingOrder="1"/>
    </xf>
    <xf numFmtId="3" fontId="63" fillId="2" borderId="48" xfId="0" applyNumberFormat="1" applyFont="1" applyFill="1" applyBorder="1" applyAlignment="1">
      <alignment horizontal="center" vertical="center" wrapText="1" readingOrder="1"/>
    </xf>
    <xf numFmtId="3" fontId="63" fillId="2" borderId="61" xfId="0" applyNumberFormat="1" applyFont="1" applyFill="1" applyBorder="1" applyAlignment="1">
      <alignment horizontal="center" vertical="center" wrapText="1" readingOrder="1"/>
    </xf>
    <xf numFmtId="0" fontId="60" fillId="2" borderId="62" xfId="1219" applyNumberFormat="1" applyFont="1" applyFill="1" applyBorder="1" applyAlignment="1">
      <alignment horizontal="center" vertical="center" wrapText="1" readingOrder="1"/>
    </xf>
    <xf numFmtId="3" fontId="60" fillId="2" borderId="16" xfId="1219" applyNumberFormat="1" applyFont="1" applyFill="1" applyBorder="1" applyAlignment="1">
      <alignment horizontal="center" vertical="center" wrapText="1" readingOrder="1"/>
    </xf>
    <xf numFmtId="0" fontId="60" fillId="2" borderId="40" xfId="1219" applyNumberFormat="1" applyFont="1" applyFill="1" applyBorder="1" applyAlignment="1">
      <alignment horizontal="center" vertical="center" wrapText="1" readingOrder="1"/>
    </xf>
    <xf numFmtId="0" fontId="58" fillId="27" borderId="19" xfId="0" applyFont="1" applyFill="1" applyBorder="1" applyAlignment="1">
      <alignment horizontal="center" vertical="center" wrapText="1" readingOrder="2"/>
    </xf>
    <xf numFmtId="0" fontId="58" fillId="27" borderId="54" xfId="0" applyFont="1" applyFill="1" applyBorder="1" applyAlignment="1">
      <alignment vertical="center" wrapText="1" readingOrder="1"/>
    </xf>
    <xf numFmtId="0" fontId="69" fillId="27" borderId="12" xfId="0" applyFont="1" applyFill="1" applyBorder="1" applyAlignment="1">
      <alignment horizontal="center" vertical="center" wrapText="1" readingOrder="1"/>
    </xf>
    <xf numFmtId="0" fontId="62" fillId="27" borderId="17" xfId="0" applyFont="1" applyFill="1" applyBorder="1" applyAlignment="1">
      <alignment horizontal="center" vertical="center" wrapText="1" readingOrder="1"/>
    </xf>
    <xf numFmtId="3" fontId="60" fillId="0" borderId="40" xfId="0" applyNumberFormat="1" applyFont="1" applyFill="1" applyBorder="1" applyAlignment="1" applyProtection="1">
      <alignment horizontal="right" vertical="center" readingOrder="2"/>
    </xf>
    <xf numFmtId="0" fontId="58" fillId="27" borderId="54" xfId="0" applyFont="1" applyFill="1" applyBorder="1" applyAlignment="1">
      <alignment horizontal="center" vertical="center" wrapText="1" readingOrder="1"/>
    </xf>
    <xf numFmtId="0" fontId="58" fillId="27" borderId="55" xfId="0" applyFont="1" applyFill="1" applyBorder="1" applyAlignment="1">
      <alignment horizontal="center" vertical="center" wrapText="1" readingOrder="2"/>
    </xf>
    <xf numFmtId="0" fontId="77" fillId="27" borderId="21" xfId="0" applyFont="1" applyFill="1" applyBorder="1" applyAlignment="1">
      <alignment horizontal="center" vertical="center" wrapText="1"/>
    </xf>
    <xf numFmtId="3" fontId="60" fillId="2" borderId="58" xfId="1219" applyNumberFormat="1" applyFont="1" applyFill="1" applyBorder="1" applyAlignment="1">
      <alignment horizontal="center" vertical="center" wrapText="1" readingOrder="1"/>
    </xf>
    <xf numFmtId="3" fontId="60" fillId="2" borderId="62" xfId="1219" applyNumberFormat="1" applyFont="1" applyFill="1" applyBorder="1" applyAlignment="1">
      <alignment horizontal="center" vertical="center" wrapText="1" readingOrder="1"/>
    </xf>
    <xf numFmtId="9" fontId="0" fillId="0" borderId="0" xfId="0" applyNumberFormat="1"/>
    <xf numFmtId="9" fontId="60" fillId="2" borderId="63" xfId="1" applyNumberFormat="1" applyFont="1" applyFill="1" applyBorder="1" applyAlignment="1">
      <alignment horizontal="center" vertical="center" wrapText="1" readingOrder="1"/>
    </xf>
    <xf numFmtId="9" fontId="60" fillId="2" borderId="64" xfId="1" applyNumberFormat="1" applyFont="1" applyFill="1" applyBorder="1" applyAlignment="1">
      <alignment horizontal="center" vertical="center" wrapText="1" readingOrder="1"/>
    </xf>
    <xf numFmtId="2" fontId="64" fillId="2" borderId="5" xfId="0" applyNumberFormat="1" applyFont="1" applyFill="1" applyBorder="1" applyAlignment="1" applyProtection="1">
      <alignment horizontal="center" vertical="center" wrapText="1" readingOrder="2"/>
    </xf>
    <xf numFmtId="172" fontId="64" fillId="4" borderId="20" xfId="0" applyNumberFormat="1" applyFont="1" applyFill="1" applyBorder="1" applyAlignment="1">
      <alignment horizontal="center" vertical="center" wrapText="1" readingOrder="2"/>
    </xf>
    <xf numFmtId="4" fontId="64" fillId="2" borderId="20" xfId="0" applyNumberFormat="1" applyFont="1" applyFill="1" applyBorder="1" applyAlignment="1">
      <alignment horizontal="center" vertical="center" wrapText="1" readingOrder="2"/>
    </xf>
    <xf numFmtId="0" fontId="77" fillId="27" borderId="65" xfId="0" applyFont="1" applyFill="1" applyBorder="1" applyAlignment="1">
      <alignment horizontal="center" vertical="center" wrapText="1"/>
    </xf>
    <xf numFmtId="9" fontId="64" fillId="2" borderId="6" xfId="1" applyFont="1" applyFill="1" applyBorder="1" applyAlignment="1" applyProtection="1">
      <alignment horizontal="center" vertical="center" wrapText="1" readingOrder="2"/>
    </xf>
    <xf numFmtId="0" fontId="64" fillId="2" borderId="5" xfId="1" applyNumberFormat="1" applyFont="1" applyFill="1" applyBorder="1" applyAlignment="1" applyProtection="1">
      <alignment horizontal="center" vertical="center" wrapText="1" readingOrder="2"/>
    </xf>
    <xf numFmtId="9" fontId="64" fillId="2" borderId="5" xfId="1" applyFont="1" applyFill="1" applyBorder="1" applyAlignment="1" applyProtection="1">
      <alignment horizontal="center" vertical="center" wrapText="1" readingOrder="2"/>
    </xf>
    <xf numFmtId="9" fontId="64" fillId="2" borderId="15" xfId="1" applyFont="1" applyFill="1" applyBorder="1" applyAlignment="1" applyProtection="1">
      <alignment horizontal="center" vertical="center" wrapText="1" readingOrder="2"/>
    </xf>
    <xf numFmtId="10" fontId="60" fillId="4" borderId="5" xfId="0" applyNumberFormat="1" applyFont="1" applyFill="1" applyBorder="1" applyAlignment="1">
      <alignment horizontal="center" vertical="center" wrapText="1" readingOrder="1"/>
    </xf>
    <xf numFmtId="3" fontId="60" fillId="4" borderId="48" xfId="1219" applyNumberFormat="1" applyFont="1" applyFill="1" applyBorder="1" applyAlignment="1">
      <alignment horizontal="center" vertical="center" wrapText="1" readingOrder="1"/>
    </xf>
    <xf numFmtId="3" fontId="66" fillId="2" borderId="66" xfId="0" applyNumberFormat="1" applyFont="1" applyFill="1" applyBorder="1" applyAlignment="1">
      <alignment horizontal="center" vertical="center" wrapText="1" readingOrder="1"/>
    </xf>
    <xf numFmtId="0" fontId="75" fillId="0" borderId="0" xfId="0" applyFont="1" applyAlignment="1">
      <alignment horizontal="center" vertical="center"/>
    </xf>
    <xf numFmtId="0" fontId="4" fillId="0" borderId="0" xfId="0" applyFont="1"/>
    <xf numFmtId="0" fontId="4" fillId="0" borderId="0" xfId="0" applyFont="1" applyAlignment="1">
      <alignment horizontal="center"/>
    </xf>
    <xf numFmtId="0" fontId="4" fillId="0" borderId="0" xfId="0" applyFont="1" applyFill="1"/>
    <xf numFmtId="3" fontId="21" fillId="2" borderId="46" xfId="0" applyNumberFormat="1" applyFont="1" applyFill="1" applyBorder="1" applyAlignment="1" applyProtection="1">
      <alignment horizontal="center" vertical="center" wrapText="1" readingOrder="1"/>
    </xf>
    <xf numFmtId="9" fontId="21" fillId="2" borderId="46" xfId="1" applyFont="1" applyFill="1" applyBorder="1" applyAlignment="1" applyProtection="1">
      <alignment horizontal="center" vertical="center" wrapText="1" readingOrder="1"/>
    </xf>
    <xf numFmtId="3" fontId="4" fillId="0" borderId="0" xfId="0" applyNumberFormat="1" applyFont="1"/>
    <xf numFmtId="172" fontId="64" fillId="2" borderId="25" xfId="0" applyNumberFormat="1" applyFont="1" applyFill="1" applyBorder="1" applyAlignment="1">
      <alignment horizontal="center" vertical="center" wrapText="1" readingOrder="2"/>
    </xf>
    <xf numFmtId="172" fontId="64" fillId="4" borderId="19" xfId="0" applyNumberFormat="1" applyFont="1" applyFill="1" applyBorder="1" applyAlignment="1">
      <alignment horizontal="center" vertical="center" wrapText="1" readingOrder="2"/>
    </xf>
    <xf numFmtId="0" fontId="4" fillId="0" borderId="5" xfId="0" applyFont="1" applyBorder="1" applyAlignment="1">
      <alignment horizontal="right" readingOrder="1"/>
    </xf>
    <xf numFmtId="0" fontId="4" fillId="0" borderId="5" xfId="0" applyFont="1" applyFill="1" applyBorder="1" applyAlignment="1">
      <alignment horizontal="right" readingOrder="1"/>
    </xf>
    <xf numFmtId="0" fontId="4" fillId="0" borderId="5" xfId="0" applyFont="1" applyFill="1" applyBorder="1" applyAlignment="1">
      <alignment horizontal="right" readingOrder="2"/>
    </xf>
    <xf numFmtId="0" fontId="61" fillId="0" borderId="41" xfId="0" applyFont="1" applyFill="1" applyBorder="1" applyAlignment="1">
      <alignment horizontal="right" vertical="center" readingOrder="2"/>
    </xf>
    <xf numFmtId="9" fontId="64" fillId="2" borderId="9" xfId="1" applyFont="1" applyFill="1" applyBorder="1" applyAlignment="1" applyProtection="1">
      <alignment horizontal="center" vertical="center" wrapText="1" readingOrder="2"/>
    </xf>
    <xf numFmtId="0" fontId="65" fillId="27" borderId="68" xfId="0" applyFont="1" applyFill="1" applyBorder="1" applyAlignment="1">
      <alignment horizontal="center" vertical="center" wrapText="1" readingOrder="2"/>
    </xf>
    <xf numFmtId="3" fontId="60" fillId="4" borderId="61" xfId="1219" applyNumberFormat="1" applyFont="1" applyFill="1" applyBorder="1" applyAlignment="1">
      <alignment horizontal="center" vertical="center" wrapText="1" readingOrder="1"/>
    </xf>
    <xf numFmtId="0" fontId="66" fillId="2" borderId="48" xfId="1219" applyNumberFormat="1" applyFont="1" applyFill="1" applyBorder="1" applyAlignment="1">
      <alignment horizontal="center" vertical="center" wrapText="1" readingOrder="1"/>
    </xf>
    <xf numFmtId="0" fontId="66" fillId="4" borderId="11" xfId="1219" applyNumberFormat="1" applyFont="1" applyFill="1" applyBorder="1" applyAlignment="1">
      <alignment horizontal="center" vertical="center" wrapText="1" readingOrder="1"/>
    </xf>
    <xf numFmtId="0" fontId="71" fillId="27" borderId="0" xfId="0" applyFont="1" applyFill="1"/>
    <xf numFmtId="0" fontId="71" fillId="27" borderId="0" xfId="0" applyFont="1" applyFill="1" applyAlignment="1">
      <alignment horizontal="right" vertical="center" readingOrder="2"/>
    </xf>
    <xf numFmtId="0" fontId="77" fillId="27" borderId="70" xfId="0" applyFont="1" applyFill="1" applyBorder="1" applyAlignment="1">
      <alignment horizontal="center" vertical="center" wrapText="1"/>
    </xf>
    <xf numFmtId="3" fontId="60" fillId="4" borderId="11" xfId="1219" applyNumberFormat="1" applyFont="1" applyFill="1" applyBorder="1" applyAlignment="1">
      <alignment horizontal="center" vertical="center" wrapText="1" readingOrder="1"/>
    </xf>
    <xf numFmtId="3" fontId="60" fillId="2" borderId="15" xfId="1219" applyNumberFormat="1" applyFont="1" applyFill="1" applyBorder="1" applyAlignment="1">
      <alignment horizontal="center" vertical="center" wrapText="1" readingOrder="1"/>
    </xf>
    <xf numFmtId="10" fontId="64" fillId="2" borderId="5" xfId="0" applyNumberFormat="1" applyFont="1" applyFill="1" applyBorder="1" applyAlignment="1">
      <alignment horizontal="center" vertical="center" wrapText="1" readingOrder="2"/>
    </xf>
    <xf numFmtId="0" fontId="75" fillId="0" borderId="0" xfId="0" applyFont="1" applyFill="1" applyAlignment="1">
      <alignment horizontal="right" vertical="center" indent="10"/>
    </xf>
    <xf numFmtId="0" fontId="75" fillId="0" borderId="0" xfId="0" applyFont="1" applyAlignment="1">
      <alignment horizontal="right" vertical="center" indent="16"/>
    </xf>
    <xf numFmtId="0" fontId="75" fillId="0" borderId="0" xfId="0" applyFont="1" applyFill="1" applyAlignment="1">
      <alignment horizontal="right" indent="13"/>
    </xf>
    <xf numFmtId="0" fontId="75" fillId="0" borderId="0" xfId="0" applyFont="1" applyFill="1" applyAlignment="1">
      <alignment horizontal="right" vertical="center" indent="12"/>
    </xf>
    <xf numFmtId="0" fontId="75" fillId="0" borderId="0" xfId="0" applyFont="1" applyFill="1" applyAlignment="1">
      <alignment horizontal="right" vertical="center" indent="13"/>
    </xf>
    <xf numFmtId="0" fontId="75" fillId="0" borderId="0" xfId="0" applyFont="1" applyFill="1" applyAlignment="1">
      <alignment horizontal="right" vertical="center" indent="15"/>
    </xf>
    <xf numFmtId="0" fontId="75" fillId="0" borderId="0" xfId="0" applyFont="1" applyFill="1" applyAlignment="1">
      <alignment horizontal="right" vertical="center" indent="16"/>
    </xf>
    <xf numFmtId="9" fontId="64" fillId="2" borderId="5" xfId="1" applyNumberFormat="1" applyFont="1" applyFill="1" applyBorder="1" applyAlignment="1">
      <alignment horizontal="center" vertical="center" wrapText="1" readingOrder="2"/>
    </xf>
    <xf numFmtId="3" fontId="66" fillId="0" borderId="41" xfId="0" applyNumberFormat="1" applyFont="1" applyFill="1" applyBorder="1" applyAlignment="1" applyProtection="1">
      <alignment horizontal="right" vertical="center" readingOrder="2"/>
    </xf>
    <xf numFmtId="0" fontId="2" fillId="0" borderId="0" xfId="0" applyFont="1" applyAlignment="1">
      <alignment horizontal="right"/>
    </xf>
    <xf numFmtId="4" fontId="60" fillId="2" borderId="22" xfId="0" applyNumberFormat="1" applyFont="1" applyFill="1" applyBorder="1" applyAlignment="1">
      <alignment horizontal="center" vertical="center" wrapText="1" readingOrder="1"/>
    </xf>
    <xf numFmtId="4" fontId="60" fillId="2" borderId="22" xfId="0" applyNumberFormat="1" applyFont="1" applyFill="1" applyBorder="1" applyAlignment="1" applyProtection="1">
      <alignment horizontal="center" vertical="center" wrapText="1" readingOrder="1"/>
    </xf>
    <xf numFmtId="3" fontId="64" fillId="2" borderId="5" xfId="0" applyNumberFormat="1" applyFont="1" applyFill="1" applyBorder="1" applyAlignment="1" applyProtection="1">
      <alignment horizontal="center" vertical="center" wrapText="1" readingOrder="2"/>
    </xf>
    <xf numFmtId="0" fontId="64" fillId="2" borderId="6" xfId="0" applyFont="1" applyFill="1" applyBorder="1" applyAlignment="1">
      <alignment horizontal="center" vertical="center" wrapText="1" readingOrder="2"/>
    </xf>
    <xf numFmtId="0" fontId="77" fillId="27" borderId="41" xfId="0" applyFont="1" applyFill="1" applyBorder="1" applyAlignment="1">
      <alignment horizontal="center" vertical="center" wrapText="1"/>
    </xf>
    <xf numFmtId="2" fontId="64" fillId="2" borderId="22" xfId="0" applyNumberFormat="1" applyFont="1" applyFill="1" applyBorder="1" applyAlignment="1">
      <alignment horizontal="center" vertical="center" wrapText="1" readingOrder="2"/>
    </xf>
    <xf numFmtId="3" fontId="64" fillId="2" borderId="10" xfId="0" applyNumberFormat="1" applyFont="1" applyFill="1" applyBorder="1" applyAlignment="1">
      <alignment horizontal="center" vertical="center" wrapText="1" readingOrder="2"/>
    </xf>
    <xf numFmtId="4" fontId="64" fillId="2" borderId="19" xfId="0" applyNumberFormat="1" applyFont="1" applyFill="1" applyBorder="1" applyAlignment="1">
      <alignment horizontal="center" vertical="center" wrapText="1" readingOrder="2"/>
    </xf>
    <xf numFmtId="0" fontId="78" fillId="27" borderId="71" xfId="0" applyFont="1" applyFill="1" applyBorder="1" applyAlignment="1">
      <alignment horizontal="center" vertical="center" wrapText="1"/>
    </xf>
    <xf numFmtId="0" fontId="78" fillId="27" borderId="21" xfId="0" applyFont="1" applyFill="1" applyBorder="1" applyAlignment="1">
      <alignment horizontal="center" vertical="center" wrapText="1"/>
    </xf>
    <xf numFmtId="10" fontId="64" fillId="2" borderId="22" xfId="0" applyNumberFormat="1" applyFont="1" applyFill="1" applyBorder="1" applyAlignment="1">
      <alignment horizontal="center" vertical="center" wrapText="1" readingOrder="2"/>
    </xf>
    <xf numFmtId="0" fontId="68" fillId="27" borderId="9" xfId="0" applyFont="1" applyFill="1" applyBorder="1" applyAlignment="1">
      <alignment horizontal="center" vertical="center" wrapText="1" readingOrder="1"/>
    </xf>
    <xf numFmtId="10" fontId="0" fillId="0" borderId="0" xfId="0" applyNumberFormat="1"/>
    <xf numFmtId="3" fontId="60" fillId="2" borderId="73" xfId="1219" applyNumberFormat="1" applyFont="1" applyFill="1" applyBorder="1" applyAlignment="1">
      <alignment horizontal="center" vertical="center" wrapText="1" readingOrder="1"/>
    </xf>
    <xf numFmtId="3" fontId="60" fillId="2" borderId="74" xfId="1219" applyNumberFormat="1" applyFont="1" applyFill="1" applyBorder="1" applyAlignment="1">
      <alignment horizontal="center" vertical="center" wrapText="1" readingOrder="1"/>
    </xf>
    <xf numFmtId="0" fontId="79" fillId="0" borderId="0" xfId="0" applyFont="1"/>
    <xf numFmtId="9" fontId="64" fillId="2" borderId="6" xfId="1" applyNumberFormat="1" applyFont="1" applyFill="1" applyBorder="1" applyAlignment="1">
      <alignment horizontal="center" vertical="center" wrapText="1" readingOrder="2"/>
    </xf>
    <xf numFmtId="3" fontId="60" fillId="2" borderId="56" xfId="1219" applyNumberFormat="1" applyFont="1" applyFill="1" applyBorder="1" applyAlignment="1">
      <alignment horizontal="center" vertical="center" wrapText="1" readingOrder="1"/>
    </xf>
    <xf numFmtId="173" fontId="79" fillId="27" borderId="60" xfId="1277" applyNumberFormat="1" applyFont="1" applyFill="1" applyBorder="1" applyAlignment="1">
      <alignment horizontal="center" vertical="center" wrapText="1" readingOrder="1"/>
    </xf>
    <xf numFmtId="0" fontId="66" fillId="2" borderId="8" xfId="0" applyFont="1" applyFill="1" applyBorder="1" applyAlignment="1">
      <alignment horizontal="center" vertical="center" wrapText="1" readingOrder="1"/>
    </xf>
    <xf numFmtId="172" fontId="64" fillId="2" borderId="19" xfId="0" applyNumberFormat="1" applyFont="1" applyFill="1" applyBorder="1" applyAlignment="1">
      <alignment horizontal="center" vertical="center" wrapText="1" readingOrder="2"/>
    </xf>
    <xf numFmtId="172" fontId="64" fillId="4" borderId="16" xfId="0" applyNumberFormat="1" applyFont="1" applyFill="1" applyBorder="1" applyAlignment="1">
      <alignment horizontal="center" vertical="center" wrapText="1" readingOrder="2"/>
    </xf>
    <xf numFmtId="0" fontId="0" fillId="4" borderId="22" xfId="0" applyFill="1" applyBorder="1" applyAlignment="1">
      <alignment horizontal="center" vertical="center" wrapText="1"/>
    </xf>
    <xf numFmtId="9" fontId="60" fillId="2" borderId="11" xfId="1" applyNumberFormat="1" applyFont="1" applyFill="1" applyBorder="1" applyAlignment="1">
      <alignment horizontal="center" vertical="center" wrapText="1" readingOrder="2"/>
    </xf>
    <xf numFmtId="0" fontId="60" fillId="2" borderId="11" xfId="1" applyNumberFormat="1" applyFont="1" applyFill="1" applyBorder="1" applyAlignment="1">
      <alignment horizontal="center" vertical="center" wrapText="1" readingOrder="2"/>
    </xf>
    <xf numFmtId="3" fontId="60" fillId="2" borderId="11" xfId="0" applyNumberFormat="1" applyFont="1" applyFill="1" applyBorder="1" applyAlignment="1">
      <alignment horizontal="center" vertical="center" wrapText="1" readingOrder="2"/>
    </xf>
    <xf numFmtId="9" fontId="64" fillId="2" borderId="5" xfId="1" applyFont="1" applyFill="1" applyBorder="1" applyAlignment="1">
      <alignment horizontal="center" vertical="center" wrapText="1" readingOrder="2"/>
    </xf>
    <xf numFmtId="9" fontId="64" fillId="2" borderId="22" xfId="1" applyFont="1" applyFill="1" applyBorder="1" applyAlignment="1">
      <alignment horizontal="center" vertical="center" wrapText="1" readingOrder="2"/>
    </xf>
    <xf numFmtId="9" fontId="0" fillId="0" borderId="0" xfId="1" applyFont="1"/>
    <xf numFmtId="10" fontId="60" fillId="2" borderId="16" xfId="0" applyNumberFormat="1" applyFont="1" applyFill="1" applyBorder="1" applyAlignment="1">
      <alignment horizontal="center" vertical="center" wrapText="1" readingOrder="1"/>
    </xf>
    <xf numFmtId="3" fontId="60" fillId="2" borderId="41" xfId="1219" applyNumberFormat="1" applyFont="1" applyFill="1" applyBorder="1" applyAlignment="1">
      <alignment horizontal="center" vertical="center" wrapText="1" readingOrder="1"/>
    </xf>
    <xf numFmtId="0" fontId="60" fillId="2" borderId="8" xfId="1219" applyNumberFormat="1" applyFont="1" applyFill="1" applyBorder="1" applyAlignment="1">
      <alignment horizontal="center" vertical="center" wrapText="1" readingOrder="1"/>
    </xf>
    <xf numFmtId="3" fontId="60" fillId="2" borderId="8" xfId="1219" applyNumberFormat="1" applyFont="1" applyFill="1" applyBorder="1" applyAlignment="1">
      <alignment horizontal="center" vertical="center" wrapText="1" readingOrder="1"/>
    </xf>
    <xf numFmtId="0" fontId="78" fillId="27" borderId="75" xfId="0" applyFont="1" applyFill="1" applyBorder="1" applyAlignment="1">
      <alignment horizontal="center" vertical="center" wrapText="1"/>
    </xf>
    <xf numFmtId="0" fontId="78" fillId="27" borderId="76" xfId="0" applyFont="1" applyFill="1" applyBorder="1" applyAlignment="1">
      <alignment horizontal="center" vertical="center" wrapText="1"/>
    </xf>
    <xf numFmtId="3" fontId="64" fillId="2" borderId="46" xfId="0" applyNumberFormat="1" applyFont="1" applyFill="1" applyBorder="1" applyAlignment="1" applyProtection="1">
      <alignment horizontal="center" vertical="center" wrapText="1" readingOrder="2"/>
    </xf>
    <xf numFmtId="3" fontId="64" fillId="2" borderId="77" xfId="0" applyNumberFormat="1" applyFont="1" applyFill="1" applyBorder="1" applyAlignment="1" applyProtection="1">
      <alignment horizontal="center" vertical="center" wrapText="1" readingOrder="2"/>
    </xf>
    <xf numFmtId="9" fontId="64" fillId="2" borderId="6" xfId="1" applyFont="1" applyFill="1" applyBorder="1" applyAlignment="1">
      <alignment horizontal="center" vertical="center" wrapText="1" readingOrder="2"/>
    </xf>
    <xf numFmtId="4" fontId="59" fillId="2" borderId="9" xfId="0" applyNumberFormat="1" applyFont="1" applyFill="1" applyBorder="1" applyAlignment="1">
      <alignment horizontal="center" vertical="center" wrapText="1" readingOrder="1"/>
    </xf>
    <xf numFmtId="2" fontId="64" fillId="2" borderId="43" xfId="0" applyNumberFormat="1" applyFont="1" applyFill="1" applyBorder="1" applyAlignment="1">
      <alignment horizontal="center" vertical="center" wrapText="1" readingOrder="2"/>
    </xf>
    <xf numFmtId="4" fontId="59" fillId="2" borderId="43" xfId="0" applyNumberFormat="1" applyFont="1" applyFill="1" applyBorder="1" applyAlignment="1">
      <alignment horizontal="center" vertical="center" wrapText="1" readingOrder="1"/>
    </xf>
    <xf numFmtId="4" fontId="60" fillId="4" borderId="9" xfId="0" applyNumberFormat="1" applyFont="1" applyFill="1" applyBorder="1" applyAlignment="1" applyProtection="1">
      <alignment horizontal="center" vertical="center" wrapText="1" readingOrder="1"/>
    </xf>
    <xf numFmtId="2" fontId="64" fillId="2" borderId="9" xfId="0" applyNumberFormat="1" applyFont="1" applyFill="1" applyBorder="1" applyAlignment="1" applyProtection="1">
      <alignment horizontal="center" vertical="center" wrapText="1" readingOrder="2"/>
    </xf>
    <xf numFmtId="10" fontId="64" fillId="2" borderId="9" xfId="0" applyNumberFormat="1" applyFont="1" applyFill="1" applyBorder="1" applyAlignment="1">
      <alignment horizontal="center" vertical="center" wrapText="1" readingOrder="2"/>
    </xf>
    <xf numFmtId="10" fontId="64" fillId="2" borderId="6" xfId="0" applyNumberFormat="1" applyFont="1" applyFill="1" applyBorder="1" applyAlignment="1">
      <alignment horizontal="center" vertical="center" wrapText="1" readingOrder="2"/>
    </xf>
    <xf numFmtId="0" fontId="66" fillId="2" borderId="19" xfId="0" applyFont="1" applyFill="1" applyBorder="1" applyAlignment="1">
      <alignment horizontal="center" vertical="center" wrapText="1" readingOrder="1"/>
    </xf>
    <xf numFmtId="0" fontId="68" fillId="27" borderId="67" xfId="0" applyFont="1" applyFill="1" applyBorder="1" applyAlignment="1">
      <alignment horizontal="center" vertical="center" wrapText="1" readingOrder="1"/>
    </xf>
    <xf numFmtId="0" fontId="64" fillId="2" borderId="5" xfId="0" applyNumberFormat="1" applyFont="1" applyFill="1" applyBorder="1" applyAlignment="1">
      <alignment horizontal="center" vertical="center" wrapText="1" readingOrder="2"/>
    </xf>
    <xf numFmtId="0" fontId="60" fillId="2" borderId="16" xfId="1219" applyNumberFormat="1" applyFont="1" applyFill="1" applyBorder="1" applyAlignment="1">
      <alignment horizontal="center" vertical="center" wrapText="1" readingOrder="1"/>
    </xf>
    <xf numFmtId="2" fontId="64" fillId="2" borderId="44" xfId="0" applyNumberFormat="1" applyFont="1" applyFill="1" applyBorder="1" applyAlignment="1">
      <alignment horizontal="center" vertical="center" wrapText="1" readingOrder="2"/>
    </xf>
    <xf numFmtId="4" fontId="64" fillId="4" borderId="19" xfId="0" applyNumberFormat="1" applyFont="1" applyFill="1" applyBorder="1" applyAlignment="1">
      <alignment horizontal="center" vertical="center" wrapText="1" readingOrder="2"/>
    </xf>
    <xf numFmtId="3" fontId="64" fillId="2" borderId="14" xfId="0" applyNumberFormat="1" applyFont="1" applyFill="1" applyBorder="1" applyAlignment="1" applyProtection="1">
      <alignment horizontal="center" vertical="center" wrapText="1" readingOrder="2"/>
    </xf>
    <xf numFmtId="9" fontId="64" fillId="2" borderId="15" xfId="1" applyNumberFormat="1" applyFont="1" applyFill="1" applyBorder="1" applyAlignment="1">
      <alignment horizontal="center" vertical="center" wrapText="1" readingOrder="2"/>
    </xf>
    <xf numFmtId="9" fontId="64" fillId="2" borderId="9" xfId="1" applyNumberFormat="1" applyFont="1" applyFill="1" applyBorder="1" applyAlignment="1">
      <alignment horizontal="center" vertical="center" wrapText="1" readingOrder="2"/>
    </xf>
    <xf numFmtId="0" fontId="64" fillId="2" borderId="15" xfId="0" applyFont="1" applyFill="1" applyBorder="1" applyAlignment="1">
      <alignment horizontal="center" vertical="center" wrapText="1" readingOrder="2"/>
    </xf>
    <xf numFmtId="10" fontId="60" fillId="2" borderId="6" xfId="0" applyNumberFormat="1" applyFont="1" applyFill="1" applyBorder="1" applyAlignment="1">
      <alignment horizontal="center" vertical="center" wrapText="1" readingOrder="1"/>
    </xf>
    <xf numFmtId="10" fontId="60" fillId="4" borderId="6" xfId="0" applyNumberFormat="1" applyFont="1" applyFill="1" applyBorder="1" applyAlignment="1">
      <alignment horizontal="center" vertical="center" wrapText="1" readingOrder="1"/>
    </xf>
    <xf numFmtId="0" fontId="78" fillId="27" borderId="78" xfId="0" applyFont="1" applyFill="1" applyBorder="1" applyAlignment="1">
      <alignment horizontal="center" vertical="center" wrapText="1"/>
    </xf>
    <xf numFmtId="10" fontId="60" fillId="2" borderId="72" xfId="0" applyNumberFormat="1" applyFont="1" applyFill="1" applyBorder="1" applyAlignment="1">
      <alignment horizontal="center" vertical="center" wrapText="1" readingOrder="1"/>
    </xf>
    <xf numFmtId="0" fontId="64" fillId="2" borderId="10" xfId="0" applyFont="1" applyFill="1" applyBorder="1" applyAlignment="1">
      <alignment horizontal="center" vertical="center" wrapText="1" readingOrder="2"/>
    </xf>
    <xf numFmtId="9" fontId="64" fillId="2" borderId="57" xfId="1" applyNumberFormat="1" applyFont="1" applyFill="1" applyBorder="1" applyAlignment="1">
      <alignment horizontal="center" vertical="center" wrapText="1" readingOrder="2"/>
    </xf>
    <xf numFmtId="0" fontId="64" fillId="2" borderId="8" xfId="0" applyFont="1" applyFill="1" applyBorder="1" applyAlignment="1">
      <alignment horizontal="center" vertical="center" wrapText="1" readingOrder="2"/>
    </xf>
    <xf numFmtId="9" fontId="64" fillId="2" borderId="8" xfId="1" applyNumberFormat="1" applyFont="1" applyFill="1" applyBorder="1" applyAlignment="1">
      <alignment horizontal="center" vertical="center" wrapText="1" readingOrder="2"/>
    </xf>
    <xf numFmtId="9" fontId="77" fillId="27" borderId="21" xfId="1" applyFont="1" applyFill="1" applyBorder="1" applyAlignment="1">
      <alignment horizontal="center" vertical="center" wrapText="1"/>
    </xf>
    <xf numFmtId="0" fontId="80" fillId="0" borderId="0" xfId="0" applyFont="1"/>
    <xf numFmtId="0" fontId="80" fillId="27" borderId="40" xfId="0" applyFont="1" applyFill="1" applyBorder="1" applyAlignment="1">
      <alignment horizontal="center" vertical="center" wrapText="1" readingOrder="1"/>
    </xf>
    <xf numFmtId="9" fontId="80" fillId="27" borderId="22" xfId="1" applyFont="1" applyFill="1" applyBorder="1" applyAlignment="1">
      <alignment horizontal="center" vertical="center" wrapText="1" readingOrder="1"/>
    </xf>
    <xf numFmtId="9" fontId="80" fillId="27" borderId="22" xfId="1" applyFont="1" applyFill="1" applyBorder="1" applyAlignment="1">
      <alignment horizontal="center" vertical="center" wrapText="1" readingOrder="2"/>
    </xf>
    <xf numFmtId="9" fontId="80" fillId="27" borderId="40" xfId="1" applyFont="1" applyFill="1" applyBorder="1" applyAlignment="1">
      <alignment horizontal="center" vertical="center" wrapText="1" readingOrder="2"/>
    </xf>
    <xf numFmtId="9" fontId="60" fillId="2" borderId="6" xfId="1" applyFont="1" applyFill="1" applyBorder="1" applyAlignment="1" applyProtection="1">
      <alignment horizontal="center" vertical="center" wrapText="1" readingOrder="1"/>
    </xf>
    <xf numFmtId="9" fontId="64" fillId="2" borderId="6" xfId="0" applyNumberFormat="1" applyFont="1" applyFill="1" applyBorder="1" applyAlignment="1">
      <alignment horizontal="center" vertical="center" wrapText="1" readingOrder="2"/>
    </xf>
    <xf numFmtId="9" fontId="64" fillId="2" borderId="15" xfId="0" applyNumberFormat="1" applyFont="1" applyFill="1" applyBorder="1" applyAlignment="1">
      <alignment horizontal="center" vertical="center" wrapText="1" readingOrder="2"/>
    </xf>
    <xf numFmtId="0" fontId="64" fillId="2" borderId="6" xfId="1" applyNumberFormat="1" applyFont="1" applyFill="1" applyBorder="1" applyAlignment="1" applyProtection="1">
      <alignment horizontal="center" vertical="center" wrapText="1" readingOrder="2"/>
    </xf>
    <xf numFmtId="4" fontId="60" fillId="4" borderId="22" xfId="0" applyNumberFormat="1" applyFont="1" applyFill="1" applyBorder="1" applyAlignment="1" applyProtection="1">
      <alignment horizontal="center" vertical="center" wrapText="1" readingOrder="1"/>
    </xf>
    <xf numFmtId="2" fontId="64" fillId="2" borderId="22" xfId="0" applyNumberFormat="1" applyFont="1" applyFill="1" applyBorder="1" applyAlignment="1" applyProtection="1">
      <alignment horizontal="center" vertical="center" wrapText="1" readingOrder="2"/>
    </xf>
    <xf numFmtId="2" fontId="64" fillId="2" borderId="6" xfId="0" applyNumberFormat="1" applyFont="1" applyFill="1" applyBorder="1" applyAlignment="1">
      <alignment horizontal="center" vertical="center" wrapText="1" readingOrder="2"/>
    </xf>
    <xf numFmtId="0" fontId="81" fillId="27" borderId="51" xfId="0" applyFont="1" applyFill="1" applyBorder="1" applyAlignment="1">
      <alignment horizontal="center" vertical="center" wrapText="1" readingOrder="2"/>
    </xf>
    <xf numFmtId="0" fontId="81" fillId="27" borderId="22" xfId="0" applyFont="1" applyFill="1" applyBorder="1" applyAlignment="1">
      <alignment horizontal="center" vertical="center" wrapText="1" readingOrder="1"/>
    </xf>
    <xf numFmtId="3" fontId="81" fillId="27" borderId="22" xfId="0" applyNumberFormat="1" applyFont="1" applyFill="1" applyBorder="1" applyAlignment="1">
      <alignment horizontal="center" vertical="center" wrapText="1" readingOrder="2"/>
    </xf>
    <xf numFmtId="0" fontId="81" fillId="0" borderId="0" xfId="0" applyFont="1"/>
    <xf numFmtId="3" fontId="60" fillId="4" borderId="40" xfId="1219" applyNumberFormat="1" applyFont="1" applyFill="1" applyBorder="1" applyAlignment="1">
      <alignment horizontal="center" vertical="center" wrapText="1" readingOrder="1"/>
    </xf>
    <xf numFmtId="3" fontId="23" fillId="2" borderId="48" xfId="0" applyNumberFormat="1" applyFont="1" applyFill="1" applyBorder="1" applyAlignment="1">
      <alignment horizontal="center" vertical="center" wrapText="1" readingOrder="1"/>
    </xf>
    <xf numFmtId="3" fontId="23" fillId="2" borderId="61" xfId="0" applyNumberFormat="1" applyFont="1" applyFill="1" applyBorder="1" applyAlignment="1" applyProtection="1">
      <alignment horizontal="center" vertical="center" wrapText="1" readingOrder="1"/>
    </xf>
    <xf numFmtId="3" fontId="60" fillId="2" borderId="0" xfId="1219" applyNumberFormat="1" applyFont="1" applyFill="1" applyBorder="1" applyAlignment="1">
      <alignment horizontal="center" vertical="center" wrapText="1" readingOrder="1"/>
    </xf>
    <xf numFmtId="173" fontId="81" fillId="27" borderId="60" xfId="1277" applyNumberFormat="1" applyFont="1" applyFill="1" applyBorder="1" applyAlignment="1">
      <alignment horizontal="center" vertical="center" wrapText="1" readingOrder="1"/>
    </xf>
    <xf numFmtId="3" fontId="59" fillId="2" borderId="11" xfId="0" applyNumberFormat="1" applyFont="1" applyFill="1" applyBorder="1" applyAlignment="1">
      <alignment horizontal="center" vertical="center" wrapText="1" readingOrder="2"/>
    </xf>
    <xf numFmtId="3" fontId="60" fillId="0" borderId="40" xfId="0" applyNumberFormat="1" applyFont="1" applyFill="1" applyBorder="1" applyAlignment="1" applyProtection="1">
      <alignment vertical="center" readingOrder="2"/>
    </xf>
    <xf numFmtId="0" fontId="66" fillId="2" borderId="11" xfId="0" applyFont="1" applyFill="1" applyBorder="1" applyAlignment="1">
      <alignment horizontal="center" vertical="center" wrapText="1" readingOrder="2"/>
    </xf>
    <xf numFmtId="1" fontId="60" fillId="2" borderId="11" xfId="1" applyNumberFormat="1" applyFont="1" applyFill="1" applyBorder="1" applyAlignment="1">
      <alignment horizontal="center" vertical="center" wrapText="1" readingOrder="2"/>
    </xf>
    <xf numFmtId="174" fontId="64" fillId="2" borderId="24" xfId="0" applyNumberFormat="1" applyFont="1" applyFill="1" applyBorder="1" applyAlignment="1">
      <alignment horizontal="center" vertical="center" wrapText="1" readingOrder="2"/>
    </xf>
    <xf numFmtId="9" fontId="60" fillId="2" borderId="8" xfId="1" applyNumberFormat="1" applyFont="1" applyFill="1" applyBorder="1" applyAlignment="1">
      <alignment horizontal="center" vertical="center" wrapText="1" readingOrder="2"/>
    </xf>
    <xf numFmtId="0" fontId="66" fillId="2" borderId="22" xfId="0" applyFont="1" applyFill="1" applyBorder="1" applyAlignment="1">
      <alignment horizontal="center" vertical="center" wrapText="1" readingOrder="1"/>
    </xf>
    <xf numFmtId="172" fontId="64" fillId="4" borderId="80" xfId="0" applyNumberFormat="1" applyFont="1" applyFill="1" applyBorder="1" applyAlignment="1">
      <alignment horizontal="center" vertical="center" wrapText="1" readingOrder="2"/>
    </xf>
    <xf numFmtId="172" fontId="64" fillId="4" borderId="79" xfId="0" applyNumberFormat="1" applyFont="1" applyFill="1" applyBorder="1" applyAlignment="1">
      <alignment horizontal="center" vertical="center" wrapText="1" readingOrder="2"/>
    </xf>
    <xf numFmtId="0" fontId="58" fillId="27" borderId="0" xfId="0" applyFont="1" applyFill="1" applyBorder="1" applyAlignment="1">
      <alignment vertical="center" wrapText="1" readingOrder="2"/>
    </xf>
    <xf numFmtId="0" fontId="58" fillId="27" borderId="0" xfId="0" applyFont="1" applyFill="1" applyBorder="1" applyAlignment="1">
      <alignment horizontal="center" vertical="center" wrapText="1" readingOrder="2"/>
    </xf>
    <xf numFmtId="0" fontId="66" fillId="2" borderId="0" xfId="0" applyFont="1" applyFill="1" applyBorder="1" applyAlignment="1">
      <alignment horizontal="center" vertical="center" wrapText="1" readingOrder="1"/>
    </xf>
    <xf numFmtId="0" fontId="66" fillId="2" borderId="11" xfId="0" applyNumberFormat="1" applyFont="1" applyFill="1" applyBorder="1" applyAlignment="1">
      <alignment horizontal="center" vertical="center" wrapText="1" readingOrder="1"/>
    </xf>
    <xf numFmtId="0" fontId="66" fillId="2" borderId="11" xfId="0" applyFont="1" applyFill="1" applyBorder="1" applyAlignment="1">
      <alignment horizontal="center" vertical="center" wrapText="1"/>
    </xf>
    <xf numFmtId="3" fontId="21" fillId="2" borderId="46" xfId="0" applyNumberFormat="1" applyFont="1" applyFill="1" applyBorder="1" applyAlignment="1" applyProtection="1">
      <alignment horizontal="center" vertical="center" wrapText="1" readingOrder="1"/>
      <protection locked="0"/>
    </xf>
    <xf numFmtId="9" fontId="21" fillId="2" borderId="46" xfId="1" applyFont="1" applyFill="1" applyBorder="1" applyAlignment="1" applyProtection="1">
      <alignment horizontal="center" vertical="center" wrapText="1" readingOrder="1"/>
      <protection locked="0"/>
    </xf>
    <xf numFmtId="10" fontId="60" fillId="2" borderId="82" xfId="0" applyNumberFormat="1" applyFont="1" applyFill="1" applyBorder="1" applyAlignment="1">
      <alignment horizontal="center" vertical="center" wrapText="1" readingOrder="1"/>
    </xf>
    <xf numFmtId="10" fontId="60" fillId="2" borderId="71" xfId="0" applyNumberFormat="1" applyFont="1" applyFill="1" applyBorder="1" applyAlignment="1">
      <alignment horizontal="center" vertical="center" wrapText="1" readingOrder="1"/>
    </xf>
    <xf numFmtId="0" fontId="83" fillId="28" borderId="83" xfId="0" applyFont="1" applyFill="1" applyBorder="1" applyAlignment="1">
      <alignment horizontal="center" vertical="center" wrapText="1" readingOrder="2"/>
    </xf>
    <xf numFmtId="0" fontId="66" fillId="2" borderId="10" xfId="0" applyFont="1" applyFill="1" applyBorder="1" applyAlignment="1">
      <alignment horizontal="center" vertical="center" wrapText="1" readingOrder="2"/>
    </xf>
    <xf numFmtId="0" fontId="66" fillId="2" borderId="10" xfId="0" applyFont="1" applyFill="1" applyBorder="1" applyAlignment="1">
      <alignment horizontal="center" vertical="center" wrapText="1" readingOrder="1"/>
    </xf>
    <xf numFmtId="0" fontId="59" fillId="0" borderId="0" xfId="0" applyFont="1" applyFill="1" applyBorder="1" applyAlignment="1">
      <alignment horizontal="right" vertical="center" readingOrder="2"/>
    </xf>
    <xf numFmtId="0" fontId="58" fillId="27" borderId="70" xfId="0" applyFont="1" applyFill="1" applyBorder="1" applyAlignment="1">
      <alignment horizontal="center" vertical="center" wrapText="1" readingOrder="2"/>
    </xf>
    <xf numFmtId="0" fontId="24" fillId="2" borderId="0" xfId="0" applyFont="1" applyFill="1" applyBorder="1" applyAlignment="1" applyProtection="1">
      <alignment horizontal="center" vertical="center" wrapText="1" readingOrder="1"/>
      <protection locked="0"/>
    </xf>
    <xf numFmtId="1" fontId="64" fillId="2" borderId="11" xfId="0" applyNumberFormat="1" applyFont="1" applyFill="1" applyBorder="1" applyAlignment="1">
      <alignment horizontal="center" vertical="center" wrapText="1" readingOrder="2"/>
    </xf>
    <xf numFmtId="1" fontId="69" fillId="27" borderId="12" xfId="0" applyNumberFormat="1" applyFont="1" applyFill="1" applyBorder="1" applyAlignment="1">
      <alignment horizontal="center" vertical="center" wrapText="1" readingOrder="1"/>
    </xf>
    <xf numFmtId="10" fontId="64" fillId="2" borderId="11" xfId="0" applyNumberFormat="1" applyFont="1" applyFill="1" applyBorder="1" applyAlignment="1">
      <alignment horizontal="center" vertical="center" wrapText="1" readingOrder="2"/>
    </xf>
    <xf numFmtId="10" fontId="60" fillId="2" borderId="11" xfId="1" applyNumberFormat="1" applyFont="1" applyFill="1" applyBorder="1" applyAlignment="1">
      <alignment horizontal="center" vertical="center" wrapText="1" readingOrder="2"/>
    </xf>
    <xf numFmtId="1" fontId="60" fillId="2" borderId="8" xfId="1" applyNumberFormat="1" applyFont="1" applyFill="1" applyBorder="1" applyAlignment="1">
      <alignment horizontal="center" vertical="center" wrapText="1" readingOrder="2"/>
    </xf>
    <xf numFmtId="1" fontId="64" fillId="2" borderId="5" xfId="0" applyNumberFormat="1" applyFont="1" applyFill="1" applyBorder="1" applyAlignment="1">
      <alignment horizontal="center" vertical="center" wrapText="1" readingOrder="2"/>
    </xf>
    <xf numFmtId="1" fontId="69" fillId="27" borderId="2" xfId="0" applyNumberFormat="1" applyFont="1" applyFill="1" applyBorder="1" applyAlignment="1">
      <alignment horizontal="center" vertical="center" wrapText="1" readingOrder="1"/>
    </xf>
    <xf numFmtId="0" fontId="58" fillId="27" borderId="0" xfId="0" applyFont="1" applyFill="1" applyBorder="1" applyAlignment="1">
      <alignment horizontal="center" vertical="center" wrapText="1" readingOrder="1"/>
    </xf>
    <xf numFmtId="0" fontId="66" fillId="2" borderId="8" xfId="1219" applyNumberFormat="1" applyFont="1" applyFill="1" applyBorder="1" applyAlignment="1">
      <alignment horizontal="center" vertical="center" wrapText="1" readingOrder="1"/>
    </xf>
    <xf numFmtId="0" fontId="66" fillId="2" borderId="17" xfId="1219" applyNumberFormat="1" applyFont="1" applyFill="1" applyBorder="1" applyAlignment="1">
      <alignment horizontal="center" vertical="center" wrapText="1" readingOrder="1"/>
    </xf>
    <xf numFmtId="0" fontId="66" fillId="2" borderId="0" xfId="1219" applyNumberFormat="1" applyFont="1" applyFill="1" applyBorder="1" applyAlignment="1">
      <alignment horizontal="center" vertical="center" wrapText="1" readingOrder="1"/>
    </xf>
    <xf numFmtId="0" fontId="66" fillId="4" borderId="0" xfId="1219" applyNumberFormat="1" applyFont="1" applyFill="1" applyBorder="1" applyAlignment="1">
      <alignment horizontal="center" vertical="center" wrapText="1" readingOrder="1"/>
    </xf>
    <xf numFmtId="1" fontId="62" fillId="27" borderId="17" xfId="0" applyNumberFormat="1" applyFont="1" applyFill="1" applyBorder="1" applyAlignment="1">
      <alignment horizontal="center" vertical="center" wrapText="1" readingOrder="1"/>
    </xf>
    <xf numFmtId="1" fontId="64" fillId="2" borderId="3" xfId="0" applyNumberFormat="1" applyFont="1" applyFill="1" applyBorder="1" applyAlignment="1">
      <alignment horizontal="center" vertical="center" wrapText="1" readingOrder="2"/>
    </xf>
    <xf numFmtId="0" fontId="24" fillId="2" borderId="11" xfId="0" applyNumberFormat="1" applyFont="1" applyFill="1" applyBorder="1" applyAlignment="1" applyProtection="1">
      <alignment horizontal="center" vertical="center" wrapText="1" readingOrder="1"/>
      <protection locked="0"/>
    </xf>
    <xf numFmtId="0" fontId="24" fillId="2" borderId="11" xfId="0" applyFont="1" applyFill="1" applyBorder="1" applyAlignment="1" applyProtection="1">
      <alignment horizontal="center" vertical="center" wrapText="1" readingOrder="1"/>
      <protection locked="0"/>
    </xf>
    <xf numFmtId="9" fontId="64" fillId="2" borderId="8" xfId="0" applyNumberFormat="1" applyFont="1" applyFill="1" applyBorder="1" applyAlignment="1">
      <alignment horizontal="center" vertical="center" wrapText="1" readingOrder="2"/>
    </xf>
    <xf numFmtId="3" fontId="60" fillId="2" borderId="8" xfId="0" applyNumberFormat="1" applyFont="1" applyFill="1" applyBorder="1" applyAlignment="1">
      <alignment horizontal="center" vertical="center" wrapText="1" readingOrder="2"/>
    </xf>
    <xf numFmtId="1" fontId="21" fillId="2" borderId="11" xfId="1" applyNumberFormat="1" applyFont="1" applyFill="1" applyBorder="1" applyAlignment="1" applyProtection="1">
      <alignment horizontal="center" vertical="center" wrapText="1" readingOrder="1"/>
    </xf>
    <xf numFmtId="1" fontId="60" fillId="2" borderId="5" xfId="1" applyNumberFormat="1" applyFont="1" applyFill="1" applyBorder="1" applyAlignment="1">
      <alignment horizontal="center" vertical="center" wrapText="1" readingOrder="2"/>
    </xf>
    <xf numFmtId="9" fontId="21" fillId="2" borderId="8" xfId="1" applyFont="1" applyFill="1" applyBorder="1" applyAlignment="1" applyProtection="1">
      <alignment horizontal="center" vertical="center" wrapText="1" readingOrder="1"/>
    </xf>
    <xf numFmtId="3" fontId="21" fillId="2" borderId="8" xfId="0" applyNumberFormat="1" applyFont="1" applyFill="1" applyBorder="1" applyAlignment="1">
      <alignment horizontal="center" vertical="center" wrapText="1" readingOrder="1"/>
    </xf>
    <xf numFmtId="1" fontId="21" fillId="2" borderId="11" xfId="0" applyNumberFormat="1" applyFont="1" applyFill="1" applyBorder="1" applyAlignment="1">
      <alignment horizontal="center" vertical="center" wrapText="1" readingOrder="1"/>
    </xf>
    <xf numFmtId="10" fontId="21" fillId="2" borderId="11" xfId="1" applyNumberFormat="1" applyFont="1" applyFill="1" applyBorder="1" applyAlignment="1" applyProtection="1">
      <alignment horizontal="center" vertical="center" wrapText="1" readingOrder="1"/>
    </xf>
    <xf numFmtId="10" fontId="60" fillId="2" borderId="5" xfId="1" applyNumberFormat="1" applyFont="1" applyFill="1" applyBorder="1" applyAlignment="1">
      <alignment horizontal="center" vertical="center" wrapText="1" readingOrder="2"/>
    </xf>
    <xf numFmtId="0" fontId="64" fillId="2" borderId="64" xfId="0" applyFont="1" applyFill="1" applyBorder="1" applyAlignment="1">
      <alignment horizontal="center" vertical="center" wrapText="1" readingOrder="2"/>
    </xf>
    <xf numFmtId="0" fontId="64" fillId="2" borderId="63" xfId="0" applyFont="1" applyFill="1" applyBorder="1" applyAlignment="1">
      <alignment horizontal="center" vertical="center" wrapText="1" readingOrder="2"/>
    </xf>
    <xf numFmtId="0" fontId="58" fillId="27" borderId="20" xfId="0" applyFont="1" applyFill="1" applyBorder="1" applyAlignment="1">
      <alignment horizontal="center" vertical="center" wrapText="1" readingOrder="2"/>
    </xf>
    <xf numFmtId="0" fontId="58" fillId="27" borderId="72" xfId="0" applyFont="1" applyFill="1" applyBorder="1" applyAlignment="1">
      <alignment horizontal="center" vertical="center" wrapText="1" readingOrder="2"/>
    </xf>
    <xf numFmtId="0" fontId="67" fillId="4" borderId="47" xfId="0" applyFont="1" applyFill="1" applyBorder="1" applyAlignment="1">
      <alignment horizontal="center" vertical="center" wrapText="1" readingOrder="2"/>
    </xf>
    <xf numFmtId="0" fontId="58" fillId="27" borderId="8" xfId="0" applyFont="1" applyFill="1" applyBorder="1" applyAlignment="1">
      <alignment horizontal="center" vertical="center" wrapText="1" readingOrder="2"/>
    </xf>
    <xf numFmtId="0" fontId="66" fillId="2" borderId="3" xfId="0" applyNumberFormat="1" applyFont="1" applyFill="1" applyBorder="1" applyAlignment="1">
      <alignment horizontal="center" vertical="center" wrapText="1" readingOrder="1"/>
    </xf>
    <xf numFmtId="164" fontId="60" fillId="4" borderId="5" xfId="1277" applyFont="1" applyFill="1" applyBorder="1" applyAlignment="1">
      <alignment horizontal="center" vertical="center" wrapText="1" readingOrder="1"/>
    </xf>
    <xf numFmtId="0" fontId="75" fillId="0" borderId="0" xfId="0" applyFont="1" applyFill="1" applyAlignment="1">
      <alignment horizontal="right" vertical="center" wrapText="1" indent="24"/>
    </xf>
    <xf numFmtId="3" fontId="84" fillId="2" borderId="46" xfId="0" applyNumberFormat="1" applyFont="1" applyFill="1" applyBorder="1" applyAlignment="1">
      <alignment horizontal="center" vertical="center" wrapText="1" readingOrder="1"/>
    </xf>
    <xf numFmtId="9" fontId="84" fillId="2" borderId="46" xfId="1" applyFont="1" applyFill="1" applyBorder="1" applyAlignment="1" applyProtection="1">
      <alignment horizontal="center" vertical="center" wrapText="1" readingOrder="1"/>
    </xf>
    <xf numFmtId="0" fontId="66" fillId="2" borderId="17" xfId="0" applyFont="1" applyFill="1" applyBorder="1" applyAlignment="1">
      <alignment horizontal="center" vertical="center" wrapText="1" readingOrder="1"/>
    </xf>
    <xf numFmtId="3" fontId="63" fillId="2" borderId="62" xfId="0" applyNumberFormat="1" applyFont="1" applyFill="1" applyBorder="1" applyAlignment="1">
      <alignment horizontal="center" vertical="center" wrapText="1" readingOrder="1"/>
    </xf>
    <xf numFmtId="3" fontId="63" fillId="2" borderId="40" xfId="0" applyNumberFormat="1" applyFont="1" applyFill="1" applyBorder="1" applyAlignment="1">
      <alignment horizontal="center" vertical="center" wrapText="1" readingOrder="1"/>
    </xf>
    <xf numFmtId="164" fontId="0" fillId="0" borderId="0" xfId="1277" applyFont="1"/>
    <xf numFmtId="1" fontId="79" fillId="27" borderId="22" xfId="1277" applyNumberFormat="1" applyFont="1" applyFill="1" applyBorder="1" applyAlignment="1">
      <alignment horizontal="center" vertical="center" wrapText="1" readingOrder="1"/>
    </xf>
    <xf numFmtId="0" fontId="60" fillId="2" borderId="57" xfId="1219" applyNumberFormat="1" applyFont="1" applyFill="1" applyBorder="1" applyAlignment="1">
      <alignment horizontal="center" vertical="center" wrapText="1" readingOrder="1"/>
    </xf>
    <xf numFmtId="3" fontId="63" fillId="2" borderId="56" xfId="0" applyNumberFormat="1" applyFont="1" applyFill="1" applyBorder="1" applyAlignment="1">
      <alignment horizontal="center" vertical="center" wrapText="1" readingOrder="1"/>
    </xf>
    <xf numFmtId="0" fontId="64" fillId="2" borderId="1" xfId="0" applyFont="1" applyFill="1" applyBorder="1" applyAlignment="1">
      <alignment horizontal="center" vertical="center" wrapText="1" readingOrder="2"/>
    </xf>
    <xf numFmtId="3" fontId="68" fillId="27" borderId="22" xfId="0" applyNumberFormat="1" applyFont="1" applyFill="1" applyBorder="1" applyAlignment="1">
      <alignment horizontal="center" vertical="center" wrapText="1" readingOrder="2"/>
    </xf>
    <xf numFmtId="0" fontId="66" fillId="2" borderId="85" xfId="0" applyFont="1" applyFill="1" applyBorder="1" applyAlignment="1">
      <alignment horizontal="center" vertical="center" wrapText="1" readingOrder="1"/>
    </xf>
    <xf numFmtId="0" fontId="66" fillId="2" borderId="85" xfId="0" applyNumberFormat="1" applyFont="1" applyFill="1" applyBorder="1" applyAlignment="1">
      <alignment horizontal="center" vertical="center" wrapText="1" readingOrder="1"/>
    </xf>
    <xf numFmtId="3" fontId="81" fillId="27" borderId="22" xfId="0" applyNumberFormat="1" applyFont="1" applyFill="1" applyBorder="1" applyAlignment="1">
      <alignment horizontal="center" vertical="center" wrapText="1" readingOrder="1"/>
    </xf>
    <xf numFmtId="0" fontId="75" fillId="0" borderId="0" xfId="0" applyFont="1" applyAlignment="1">
      <alignment horizontal="right" vertical="center" wrapText="1" indent="16"/>
    </xf>
    <xf numFmtId="3" fontId="68" fillId="27" borderId="15" xfId="0" applyNumberFormat="1" applyFont="1" applyFill="1" applyBorder="1" applyAlignment="1">
      <alignment horizontal="center" vertical="center" wrapText="1" readingOrder="2"/>
    </xf>
    <xf numFmtId="0" fontId="80" fillId="27" borderId="15" xfId="0" applyFont="1" applyFill="1" applyBorder="1" applyAlignment="1">
      <alignment vertical="center" wrapText="1" readingOrder="1"/>
    </xf>
    <xf numFmtId="0" fontId="80" fillId="27" borderId="81" xfId="0" applyFont="1" applyFill="1" applyBorder="1" applyAlignment="1">
      <alignment horizontal="center" vertical="center" wrapText="1" readingOrder="1"/>
    </xf>
    <xf numFmtId="9" fontId="68" fillId="27" borderId="5" xfId="0" applyNumberFormat="1" applyFont="1" applyFill="1" applyBorder="1" applyAlignment="1">
      <alignment horizontal="center" vertical="center" wrapText="1" readingOrder="2"/>
    </xf>
    <xf numFmtId="0" fontId="68" fillId="0" borderId="0" xfId="0" applyFont="1"/>
    <xf numFmtId="1" fontId="64" fillId="2" borderId="8" xfId="0" applyNumberFormat="1" applyFont="1" applyFill="1" applyBorder="1" applyAlignment="1">
      <alignment horizontal="center" vertical="center" wrapText="1" readingOrder="2"/>
    </xf>
    <xf numFmtId="3" fontId="21" fillId="2" borderId="11" xfId="0" applyNumberFormat="1" applyFont="1" applyFill="1" applyBorder="1" applyAlignment="1">
      <alignment horizontal="center" vertical="center" wrapText="1" readingOrder="1"/>
    </xf>
    <xf numFmtId="10" fontId="64" fillId="2" borderId="8" xfId="0" applyNumberFormat="1" applyFont="1" applyFill="1" applyBorder="1" applyAlignment="1">
      <alignment horizontal="center" vertical="center" wrapText="1" readingOrder="2"/>
    </xf>
    <xf numFmtId="10" fontId="60" fillId="2" borderId="8" xfId="1" applyNumberFormat="1" applyFont="1" applyFill="1" applyBorder="1" applyAlignment="1">
      <alignment horizontal="center" vertical="center" wrapText="1" readingOrder="2"/>
    </xf>
    <xf numFmtId="9" fontId="64" fillId="2" borderId="0" xfId="0" applyNumberFormat="1" applyFont="1" applyFill="1" applyBorder="1" applyAlignment="1">
      <alignment horizontal="center" vertical="center" wrapText="1" readingOrder="2"/>
    </xf>
    <xf numFmtId="9" fontId="68" fillId="27" borderId="60" xfId="0" applyNumberFormat="1" applyFont="1" applyFill="1" applyBorder="1" applyAlignment="1">
      <alignment horizontal="center" vertical="center" wrapText="1" readingOrder="2"/>
    </xf>
    <xf numFmtId="0" fontId="80" fillId="27" borderId="59" xfId="0" applyFont="1" applyFill="1" applyBorder="1" applyAlignment="1">
      <alignment horizontal="center" vertical="center" wrapText="1" readingOrder="1"/>
    </xf>
    <xf numFmtId="3" fontId="68" fillId="27" borderId="5" xfId="0" applyNumberFormat="1" applyFont="1" applyFill="1" applyBorder="1" applyAlignment="1">
      <alignment horizontal="center" vertical="center" wrapText="1" readingOrder="2"/>
    </xf>
    <xf numFmtId="9" fontId="80" fillId="27" borderId="59" xfId="1" applyNumberFormat="1" applyFont="1" applyFill="1" applyBorder="1" applyAlignment="1">
      <alignment horizontal="center" vertical="center" wrapText="1" readingOrder="2"/>
    </xf>
    <xf numFmtId="3" fontId="80" fillId="27" borderId="59" xfId="0" applyNumberFormat="1" applyFont="1" applyFill="1" applyBorder="1" applyAlignment="1">
      <alignment horizontal="center" vertical="center" wrapText="1" readingOrder="2"/>
    </xf>
    <xf numFmtId="0" fontId="80" fillId="27" borderId="15" xfId="0" applyFont="1" applyFill="1" applyBorder="1" applyAlignment="1">
      <alignment horizontal="center" vertical="center" wrapText="1" readingOrder="1"/>
    </xf>
    <xf numFmtId="0" fontId="80" fillId="27" borderId="5" xfId="0" applyFont="1" applyFill="1" applyBorder="1" applyAlignment="1">
      <alignment horizontal="center" vertical="center" wrapText="1" readingOrder="1"/>
    </xf>
    <xf numFmtId="0" fontId="80" fillId="27" borderId="5" xfId="0" applyFont="1" applyFill="1" applyBorder="1" applyAlignment="1">
      <alignment horizontal="center" vertical="center" wrapText="1"/>
    </xf>
    <xf numFmtId="3" fontId="80" fillId="27" borderId="5" xfId="0" applyNumberFormat="1" applyFont="1" applyFill="1" applyBorder="1" applyAlignment="1">
      <alignment horizontal="center" vertical="center" wrapText="1" readingOrder="2"/>
    </xf>
    <xf numFmtId="9" fontId="80" fillId="27" borderId="5" xfId="1" applyNumberFormat="1" applyFont="1" applyFill="1" applyBorder="1" applyAlignment="1">
      <alignment horizontal="center" vertical="center" wrapText="1" readingOrder="2"/>
    </xf>
    <xf numFmtId="0" fontId="68" fillId="0" borderId="0" xfId="0" applyFont="1" applyFill="1"/>
    <xf numFmtId="172" fontId="64" fillId="2" borderId="80" xfId="0" applyNumberFormat="1" applyFont="1" applyFill="1" applyBorder="1" applyAlignment="1">
      <alignment horizontal="center" vertical="center" wrapText="1" readingOrder="2"/>
    </xf>
    <xf numFmtId="0" fontId="86" fillId="0" borderId="0" xfId="0" applyFont="1" applyBorder="1"/>
    <xf numFmtId="0" fontId="0" fillId="0" borderId="0" xfId="0" applyBorder="1" applyAlignment="1"/>
    <xf numFmtId="3" fontId="64" fillId="2" borderId="4" xfId="0" applyNumberFormat="1" applyFont="1" applyFill="1" applyBorder="1" applyAlignment="1">
      <alignment horizontal="center" vertical="center" readingOrder="2"/>
    </xf>
    <xf numFmtId="3" fontId="64" fillId="2" borderId="10" xfId="0" applyNumberFormat="1" applyFont="1" applyFill="1" applyBorder="1" applyAlignment="1">
      <alignment horizontal="center" vertical="center" readingOrder="2"/>
    </xf>
    <xf numFmtId="3" fontId="85" fillId="29" borderId="9" xfId="0" applyNumberFormat="1" applyFont="1" applyFill="1" applyBorder="1" applyAlignment="1">
      <alignment horizontal="center" vertical="center" readingOrder="2"/>
    </xf>
    <xf numFmtId="3" fontId="85" fillId="29" borderId="10" xfId="0" applyNumberFormat="1" applyFont="1" applyFill="1" applyBorder="1" applyAlignment="1">
      <alignment horizontal="center" vertical="center" readingOrder="2"/>
    </xf>
    <xf numFmtId="3" fontId="85" fillId="29" borderId="4" xfId="0" applyNumberFormat="1" applyFont="1" applyFill="1" applyBorder="1" applyAlignment="1">
      <alignment horizontal="center" vertical="center" readingOrder="2"/>
    </xf>
    <xf numFmtId="3" fontId="85" fillId="29" borderId="84" xfId="0" applyNumberFormat="1" applyFont="1" applyFill="1" applyBorder="1" applyAlignment="1">
      <alignment horizontal="center" vertical="center" readingOrder="2"/>
    </xf>
    <xf numFmtId="3" fontId="85" fillId="29" borderId="11" xfId="0" applyNumberFormat="1" applyFont="1" applyFill="1" applyBorder="1" applyAlignment="1">
      <alignment horizontal="center" vertical="center" readingOrder="2"/>
    </xf>
    <xf numFmtId="0" fontId="87" fillId="2" borderId="11" xfId="0" applyNumberFormat="1" applyFont="1" applyFill="1" applyBorder="1" applyAlignment="1" applyProtection="1">
      <alignment horizontal="center" vertical="center" wrapText="1" readingOrder="1"/>
      <protection locked="0"/>
    </xf>
    <xf numFmtId="0" fontId="66" fillId="2" borderId="5" xfId="0" applyFont="1" applyFill="1" applyBorder="1" applyAlignment="1">
      <alignment horizontal="center" vertical="center" wrapText="1" readingOrder="2"/>
    </xf>
    <xf numFmtId="0" fontId="66" fillId="2" borderId="86" xfId="0" applyFont="1" applyFill="1" applyBorder="1" applyAlignment="1">
      <alignment horizontal="center" vertical="center" wrapText="1" readingOrder="1"/>
    </xf>
    <xf numFmtId="0" fontId="66" fillId="2" borderId="87" xfId="0" applyFont="1" applyFill="1" applyBorder="1" applyAlignment="1">
      <alignment horizontal="center" vertical="center" wrapText="1" readingOrder="1"/>
    </xf>
    <xf numFmtId="0" fontId="66" fillId="2" borderId="69" xfId="0" applyNumberFormat="1" applyFont="1" applyFill="1" applyBorder="1" applyAlignment="1">
      <alignment horizontal="center" vertical="center" wrapText="1" readingOrder="1"/>
    </xf>
    <xf numFmtId="0" fontId="66" fillId="2" borderId="57" xfId="0" applyFont="1" applyFill="1" applyBorder="1" applyAlignment="1">
      <alignment horizontal="center" vertical="center" wrapText="1" readingOrder="1"/>
    </xf>
    <xf numFmtId="10" fontId="64" fillId="2" borderId="9" xfId="1" applyNumberFormat="1" applyFont="1" applyFill="1" applyBorder="1" applyAlignment="1">
      <alignment horizontal="center" vertical="center" wrapText="1" readingOrder="2"/>
    </xf>
    <xf numFmtId="3" fontId="64" fillId="2" borderId="1" xfId="0" applyNumberFormat="1" applyFont="1" applyFill="1" applyBorder="1" applyAlignment="1">
      <alignment horizontal="center" vertical="center" wrapText="1" readingOrder="2"/>
    </xf>
    <xf numFmtId="3" fontId="0" fillId="27" borderId="22" xfId="0" applyNumberFormat="1" applyFont="1" applyFill="1" applyBorder="1" applyAlignment="1">
      <alignment horizontal="center" vertical="center" wrapText="1" readingOrder="2"/>
    </xf>
    <xf numFmtId="9" fontId="60" fillId="4" borderId="0" xfId="1" applyNumberFormat="1" applyFont="1" applyFill="1" applyAlignment="1">
      <alignment horizontal="center" vertical="center" wrapText="1" readingOrder="1"/>
    </xf>
    <xf numFmtId="1" fontId="64" fillId="2" borderId="0" xfId="0" applyNumberFormat="1" applyFont="1" applyFill="1" applyBorder="1" applyAlignment="1">
      <alignment horizontal="center" vertical="center" wrapText="1" readingOrder="2"/>
    </xf>
    <xf numFmtId="1" fontId="60" fillId="4" borderId="0" xfId="1" applyNumberFormat="1" applyFont="1" applyFill="1" applyAlignment="1">
      <alignment horizontal="center" vertical="center" wrapText="1" readingOrder="2"/>
    </xf>
    <xf numFmtId="9" fontId="60" fillId="4" borderId="0" xfId="1" applyNumberFormat="1" applyFont="1" applyFill="1" applyAlignment="1">
      <alignment horizontal="center" vertical="center" wrapText="1" readingOrder="2"/>
    </xf>
    <xf numFmtId="1" fontId="60" fillId="4" borderId="0" xfId="1" applyNumberFormat="1" applyFont="1" applyFill="1" applyBorder="1" applyAlignment="1">
      <alignment horizontal="center" vertical="center" wrapText="1" readingOrder="2"/>
    </xf>
    <xf numFmtId="9" fontId="60" fillId="4" borderId="0" xfId="1" applyNumberFormat="1" applyFont="1" applyFill="1" applyBorder="1" applyAlignment="1">
      <alignment horizontal="center" vertical="center" wrapText="1" readingOrder="2"/>
    </xf>
    <xf numFmtId="9" fontId="60" fillId="4" borderId="11" xfId="1" applyNumberFormat="1" applyFont="1" applyFill="1" applyBorder="1" applyAlignment="1">
      <alignment horizontal="center" vertical="center" wrapText="1" readingOrder="2"/>
    </xf>
    <xf numFmtId="1" fontId="60" fillId="4" borderId="11" xfId="1" applyNumberFormat="1" applyFont="1" applyFill="1" applyBorder="1" applyAlignment="1">
      <alignment horizontal="center" vertical="center" wrapText="1" readingOrder="2"/>
    </xf>
    <xf numFmtId="1" fontId="21" fillId="2" borderId="11" xfId="0" applyNumberFormat="1" applyFont="1" applyFill="1" applyBorder="1" applyAlignment="1" applyProtection="1">
      <alignment horizontal="center" vertical="center" wrapText="1" readingOrder="2"/>
      <protection locked="0"/>
    </xf>
    <xf numFmtId="9" fontId="21" fillId="2" borderId="11" xfId="1" applyNumberFormat="1" applyFont="1" applyFill="1" applyBorder="1" applyAlignment="1" applyProtection="1">
      <alignment horizontal="center" vertical="center" wrapText="1" readingOrder="2"/>
      <protection locked="0"/>
    </xf>
    <xf numFmtId="1" fontId="21" fillId="2" borderId="8" xfId="0" applyNumberFormat="1" applyFont="1" applyFill="1" applyBorder="1" applyAlignment="1" applyProtection="1">
      <alignment horizontal="center" vertical="center" wrapText="1" readingOrder="2"/>
      <protection locked="0"/>
    </xf>
    <xf numFmtId="9" fontId="21" fillId="2" borderId="8" xfId="1" applyNumberFormat="1" applyFont="1" applyFill="1" applyBorder="1" applyAlignment="1" applyProtection="1">
      <alignment horizontal="center" vertical="center" wrapText="1" readingOrder="2"/>
      <protection locked="0"/>
    </xf>
    <xf numFmtId="10" fontId="60" fillId="4" borderId="0" xfId="1" applyNumberFormat="1" applyFont="1" applyFill="1" applyAlignment="1">
      <alignment horizontal="center" vertical="center" wrapText="1" readingOrder="2"/>
    </xf>
    <xf numFmtId="9" fontId="60" fillId="4" borderId="0" xfId="1" applyFont="1" applyFill="1" applyAlignment="1">
      <alignment horizontal="center" vertical="center" wrapText="1" readingOrder="2"/>
    </xf>
    <xf numFmtId="1" fontId="64" fillId="2" borderId="11" xfId="0" applyNumberFormat="1" applyFont="1" applyFill="1" applyBorder="1" applyAlignment="1">
      <alignment horizontal="center" vertical="center" wrapText="1"/>
    </xf>
    <xf numFmtId="9" fontId="64" fillId="2" borderId="11" xfId="0" applyNumberFormat="1" applyFont="1" applyFill="1" applyBorder="1" applyAlignment="1">
      <alignment horizontal="center" vertical="center" wrapText="1"/>
    </xf>
    <xf numFmtId="1" fontId="60" fillId="4" borderId="0" xfId="1" applyNumberFormat="1" applyFont="1" applyFill="1" applyBorder="1" applyAlignment="1">
      <alignment horizontal="center" vertical="center" wrapText="1"/>
    </xf>
    <xf numFmtId="9" fontId="60" fillId="4" borderId="0" xfId="1" applyNumberFormat="1" applyFont="1" applyFill="1" applyAlignment="1">
      <alignment horizontal="center" vertical="center" wrapText="1"/>
    </xf>
    <xf numFmtId="1" fontId="60" fillId="4" borderId="0" xfId="1" applyNumberFormat="1" applyFont="1" applyFill="1" applyAlignment="1">
      <alignment horizontal="center" vertical="center" wrapText="1"/>
    </xf>
    <xf numFmtId="9" fontId="64" fillId="2" borderId="57" xfId="1" applyFont="1" applyFill="1" applyBorder="1" applyAlignment="1">
      <alignment horizontal="center" vertical="center" wrapText="1" readingOrder="2"/>
    </xf>
    <xf numFmtId="3" fontId="64" fillId="2" borderId="5" xfId="0" applyNumberFormat="1" applyFont="1" applyFill="1" applyBorder="1" applyAlignment="1">
      <alignment horizontal="center" vertical="center" wrapText="1" readingOrder="2"/>
    </xf>
    <xf numFmtId="3" fontId="64" fillId="2" borderId="5" xfId="0" applyNumberFormat="1" applyFont="1" applyFill="1" applyBorder="1" applyAlignment="1" applyProtection="1">
      <alignment horizontal="center" vertical="center" wrapText="1" readingOrder="2"/>
      <protection locked="0"/>
    </xf>
    <xf numFmtId="9" fontId="64" fillId="2" borderId="5" xfId="1" applyFont="1" applyFill="1" applyBorder="1" applyAlignment="1" applyProtection="1">
      <alignment horizontal="center" vertical="center" wrapText="1" readingOrder="2"/>
      <protection locked="0"/>
    </xf>
    <xf numFmtId="0" fontId="77" fillId="27" borderId="0" xfId="0" applyFont="1" applyFill="1" applyBorder="1" applyAlignment="1">
      <alignment horizontal="center" vertical="center" wrapText="1"/>
    </xf>
    <xf numFmtId="0" fontId="77" fillId="27" borderId="89" xfId="0" applyFont="1" applyFill="1" applyBorder="1" applyAlignment="1">
      <alignment horizontal="center" vertical="center" wrapText="1"/>
    </xf>
    <xf numFmtId="0" fontId="66" fillId="2" borderId="24" xfId="0" applyNumberFormat="1" applyFont="1" applyFill="1" applyBorder="1" applyAlignment="1">
      <alignment horizontal="center" vertical="center" wrapText="1" readingOrder="1"/>
    </xf>
    <xf numFmtId="0" fontId="64" fillId="2" borderId="6" xfId="0" applyNumberFormat="1" applyFont="1" applyFill="1" applyBorder="1" applyAlignment="1">
      <alignment horizontal="center" vertical="center" wrapText="1" readingOrder="2"/>
    </xf>
    <xf numFmtId="0" fontId="66" fillId="2" borderId="11" xfId="0" applyNumberFormat="1" applyFont="1" applyFill="1" applyBorder="1" applyAlignment="1">
      <alignment horizontal="center" vertical="center" wrapText="1" readingOrder="2"/>
    </xf>
    <xf numFmtId="0" fontId="66" fillId="2" borderId="11" xfId="0" applyNumberFormat="1" applyFont="1" applyFill="1" applyBorder="1" applyAlignment="1">
      <alignment horizontal="center" vertical="center" wrapText="1"/>
    </xf>
    <xf numFmtId="9" fontId="64" fillId="2" borderId="6" xfId="1" applyNumberFormat="1" applyFont="1" applyFill="1" applyBorder="1" applyAlignment="1" applyProtection="1">
      <alignment horizontal="center" vertical="center" wrapText="1" readingOrder="2"/>
    </xf>
    <xf numFmtId="0" fontId="64" fillId="2" borderId="22" xfId="0" applyFont="1" applyFill="1" applyBorder="1" applyAlignment="1">
      <alignment horizontal="center" vertical="center" wrapText="1" readingOrder="2"/>
    </xf>
    <xf numFmtId="9" fontId="60" fillId="2" borderId="22" xfId="1" applyFont="1" applyFill="1" applyBorder="1" applyAlignment="1" applyProtection="1">
      <alignment horizontal="center" vertical="center" wrapText="1" readingOrder="1"/>
    </xf>
    <xf numFmtId="9" fontId="64" fillId="2" borderId="65" xfId="1" applyFont="1" applyFill="1" applyBorder="1" applyAlignment="1" applyProtection="1">
      <alignment horizontal="center" vertical="center" wrapText="1" readingOrder="2"/>
    </xf>
    <xf numFmtId="9" fontId="64" fillId="2" borderId="65" xfId="1" applyFont="1" applyFill="1" applyBorder="1" applyAlignment="1">
      <alignment horizontal="center" vertical="center" wrapText="1" readingOrder="2"/>
    </xf>
    <xf numFmtId="1" fontId="64" fillId="2" borderId="6" xfId="1" applyNumberFormat="1" applyFont="1" applyFill="1" applyBorder="1" applyAlignment="1">
      <alignment horizontal="center" vertical="center" wrapText="1" readingOrder="2"/>
    </xf>
    <xf numFmtId="4" fontId="0" fillId="0" borderId="0" xfId="0" applyNumberFormat="1" applyFill="1"/>
    <xf numFmtId="1" fontId="0" fillId="27" borderId="22" xfId="1277" applyNumberFormat="1" applyFont="1" applyFill="1" applyBorder="1" applyAlignment="1">
      <alignment horizontal="center" vertical="center" wrapText="1" readingOrder="1"/>
    </xf>
    <xf numFmtId="1" fontId="64" fillId="2" borderId="6" xfId="0" applyNumberFormat="1" applyFont="1" applyFill="1" applyBorder="1" applyAlignment="1">
      <alignment horizontal="center" vertical="center" wrapText="1" readingOrder="2"/>
    </xf>
    <xf numFmtId="10" fontId="64" fillId="2" borderId="6" xfId="1" applyNumberFormat="1" applyFont="1" applyFill="1" applyBorder="1" applyAlignment="1">
      <alignment horizontal="center" vertical="center" wrapText="1" readingOrder="2"/>
    </xf>
    <xf numFmtId="9" fontId="60" fillId="2" borderId="22" xfId="1" applyNumberFormat="1" applyFont="1" applyFill="1" applyBorder="1" applyAlignment="1">
      <alignment horizontal="center" vertical="center" wrapText="1" readingOrder="1"/>
    </xf>
    <xf numFmtId="9" fontId="64" fillId="2" borderId="22" xfId="0" applyNumberFormat="1" applyFont="1" applyFill="1" applyBorder="1" applyAlignment="1">
      <alignment horizontal="center" vertical="center" wrapText="1" readingOrder="2"/>
    </xf>
    <xf numFmtId="9" fontId="60" fillId="2" borderId="8" xfId="1" applyFont="1" applyFill="1" applyBorder="1" applyAlignment="1" applyProtection="1">
      <alignment horizontal="center" vertical="center" wrapText="1" readingOrder="1"/>
    </xf>
    <xf numFmtId="0" fontId="64" fillId="2" borderId="22" xfId="1" applyNumberFormat="1" applyFont="1" applyFill="1" applyBorder="1" applyAlignment="1">
      <alignment horizontal="center" vertical="center" wrapText="1" readingOrder="2"/>
    </xf>
    <xf numFmtId="0" fontId="64" fillId="2" borderId="22" xfId="1" applyNumberFormat="1" applyFont="1" applyFill="1" applyBorder="1" applyAlignment="1" applyProtection="1">
      <alignment horizontal="center" vertical="center" wrapText="1" readingOrder="2"/>
    </xf>
    <xf numFmtId="9" fontId="64" fillId="2" borderId="22" xfId="1" applyNumberFormat="1" applyFont="1" applyFill="1" applyBorder="1" applyAlignment="1">
      <alignment horizontal="center" vertical="center" wrapText="1" readingOrder="2"/>
    </xf>
    <xf numFmtId="9" fontId="64" fillId="2" borderId="22" xfId="1" applyFont="1" applyFill="1" applyBorder="1" applyAlignment="1" applyProtection="1">
      <alignment horizontal="center" vertical="center" wrapText="1" readingOrder="2"/>
    </xf>
    <xf numFmtId="0" fontId="64" fillId="2" borderId="65" xfId="0" applyFont="1" applyFill="1" applyBorder="1" applyAlignment="1">
      <alignment horizontal="center" vertical="center" wrapText="1" readingOrder="2"/>
    </xf>
    <xf numFmtId="1" fontId="64" fillId="2" borderId="65" xfId="1" applyNumberFormat="1" applyFont="1" applyFill="1" applyBorder="1" applyAlignment="1">
      <alignment horizontal="center" vertical="center" wrapText="1" readingOrder="2"/>
    </xf>
    <xf numFmtId="2" fontId="64" fillId="2" borderId="0" xfId="0" applyNumberFormat="1" applyFont="1" applyFill="1" applyBorder="1" applyAlignment="1">
      <alignment horizontal="center" vertical="center" wrapText="1" readingOrder="2"/>
    </xf>
    <xf numFmtId="10" fontId="64" fillId="2" borderId="5" xfId="1" applyNumberFormat="1" applyFont="1" applyFill="1" applyBorder="1" applyAlignment="1">
      <alignment horizontal="center" vertical="center" wrapText="1" readingOrder="2"/>
    </xf>
    <xf numFmtId="10" fontId="64" fillId="2" borderId="22" xfId="1" applyNumberFormat="1" applyFont="1" applyFill="1" applyBorder="1" applyAlignment="1">
      <alignment horizontal="center" vertical="center" wrapText="1" readingOrder="2"/>
    </xf>
    <xf numFmtId="3" fontId="63" fillId="2" borderId="11" xfId="0" applyNumberFormat="1" applyFont="1" applyFill="1" applyBorder="1" applyAlignment="1">
      <alignment horizontal="center" vertical="center" wrapText="1" readingOrder="1"/>
    </xf>
    <xf numFmtId="3" fontId="63" fillId="2" borderId="16" xfId="0" applyNumberFormat="1" applyFont="1" applyFill="1" applyBorder="1" applyAlignment="1">
      <alignment horizontal="center" vertical="center" wrapText="1" readingOrder="1"/>
    </xf>
    <xf numFmtId="3" fontId="60" fillId="4" borderId="62" xfId="1219" applyNumberFormat="1" applyFont="1" applyFill="1" applyBorder="1" applyAlignment="1">
      <alignment horizontal="center" vertical="center" wrapText="1" readingOrder="1"/>
    </xf>
    <xf numFmtId="4" fontId="0" fillId="27" borderId="69" xfId="0" applyNumberFormat="1" applyFont="1" applyFill="1" applyBorder="1" applyAlignment="1">
      <alignment horizontal="center" vertical="center" wrapText="1" readingOrder="1"/>
    </xf>
    <xf numFmtId="3" fontId="66" fillId="2" borderId="90" xfId="0" applyNumberFormat="1" applyFont="1" applyFill="1" applyBorder="1" applyAlignment="1">
      <alignment horizontal="center" vertical="center" wrapText="1" readingOrder="1"/>
    </xf>
    <xf numFmtId="3" fontId="66" fillId="2" borderId="85" xfId="0" applyNumberFormat="1" applyFont="1" applyFill="1" applyBorder="1" applyAlignment="1">
      <alignment horizontal="center" vertical="center" wrapText="1" readingOrder="1"/>
    </xf>
    <xf numFmtId="10" fontId="60" fillId="2" borderId="65" xfId="0" applyNumberFormat="1" applyFont="1" applyFill="1" applyBorder="1" applyAlignment="1">
      <alignment horizontal="center" vertical="center" wrapText="1" readingOrder="1"/>
    </xf>
    <xf numFmtId="10" fontId="85" fillId="29" borderId="0" xfId="0" applyNumberFormat="1" applyFont="1" applyFill="1" applyAlignment="1">
      <alignment horizontal="center" vertical="center" wrapText="1" readingOrder="1"/>
    </xf>
    <xf numFmtId="9" fontId="60" fillId="4" borderId="11" xfId="1" applyFont="1" applyFill="1" applyBorder="1" applyAlignment="1">
      <alignment horizontal="center" vertical="center" wrapText="1" readingOrder="2"/>
    </xf>
    <xf numFmtId="0" fontId="62" fillId="27" borderId="5" xfId="0" applyNumberFormat="1" applyFont="1" applyFill="1" applyBorder="1" applyAlignment="1">
      <alignment horizontal="center" vertical="center" wrapText="1" readingOrder="1"/>
    </xf>
    <xf numFmtId="0" fontId="66" fillId="2" borderId="9" xfId="0" applyNumberFormat="1" applyFont="1" applyFill="1" applyBorder="1" applyAlignment="1">
      <alignment horizontal="center" vertical="center" wrapText="1" readingOrder="1"/>
    </xf>
    <xf numFmtId="0" fontId="66" fillId="2" borderId="9" xfId="0" applyNumberFormat="1" applyFont="1" applyFill="1" applyBorder="1" applyAlignment="1" applyProtection="1">
      <alignment horizontal="center" vertical="center" wrapText="1" readingOrder="1"/>
      <protection locked="0"/>
    </xf>
    <xf numFmtId="2" fontId="64" fillId="2" borderId="5" xfId="1" applyNumberFormat="1" applyFont="1" applyFill="1" applyBorder="1" applyAlignment="1">
      <alignment horizontal="center" vertical="center" wrapText="1" readingOrder="2"/>
    </xf>
    <xf numFmtId="0" fontId="66" fillId="0" borderId="0" xfId="0" applyFont="1" applyAlignment="1">
      <alignment horizontal="right" vertical="center" readingOrder="2"/>
    </xf>
    <xf numFmtId="4" fontId="2" fillId="0" borderId="0" xfId="0" applyNumberFormat="1" applyFont="1" applyAlignment="1">
      <alignment horizontal="right"/>
    </xf>
    <xf numFmtId="0" fontId="62" fillId="27" borderId="22" xfId="0" applyFont="1" applyFill="1" applyBorder="1" applyAlignment="1">
      <alignment horizontal="center" vertical="center" wrapText="1" readingOrder="1"/>
    </xf>
    <xf numFmtId="175" fontId="21" fillId="4" borderId="6" xfId="1" applyNumberFormat="1" applyFont="1" applyFill="1" applyBorder="1" applyAlignment="1" applyProtection="1">
      <alignment horizontal="center" vertical="center" wrapText="1" readingOrder="1"/>
      <protection locked="0"/>
    </xf>
    <xf numFmtId="2" fontId="64" fillId="2" borderId="15" xfId="0" applyNumberFormat="1" applyFont="1" applyFill="1" applyBorder="1" applyAlignment="1">
      <alignment horizontal="center" vertical="center" wrapText="1" readingOrder="2"/>
    </xf>
    <xf numFmtId="4" fontId="60" fillId="4" borderId="22" xfId="0" applyNumberFormat="1" applyFont="1" applyFill="1" applyBorder="1" applyAlignment="1">
      <alignment horizontal="center" vertical="center" wrapText="1" readingOrder="1"/>
    </xf>
    <xf numFmtId="10" fontId="64" fillId="2" borderId="40" xfId="1" applyNumberFormat="1" applyFont="1" applyFill="1" applyBorder="1" applyAlignment="1">
      <alignment horizontal="center" vertical="center" wrapText="1" readingOrder="2"/>
    </xf>
    <xf numFmtId="10" fontId="64" fillId="2" borderId="15" xfId="1" applyNumberFormat="1" applyFont="1" applyFill="1" applyBorder="1" applyAlignment="1">
      <alignment horizontal="center" vertical="center" wrapText="1" readingOrder="2"/>
    </xf>
    <xf numFmtId="0" fontId="66" fillId="2" borderId="85" xfId="0" applyNumberFormat="1" applyFont="1" applyFill="1" applyBorder="1" applyAlignment="1" applyProtection="1">
      <alignment horizontal="center" vertical="center" wrapText="1" readingOrder="1"/>
      <protection locked="0"/>
    </xf>
    <xf numFmtId="0" fontId="66" fillId="2" borderId="88" xfId="0" applyFont="1" applyFill="1" applyBorder="1" applyAlignment="1">
      <alignment horizontal="center" vertical="center" wrapText="1" readingOrder="1"/>
    </xf>
    <xf numFmtId="0" fontId="66" fillId="2" borderId="69" xfId="0" applyFont="1" applyFill="1" applyBorder="1" applyAlignment="1">
      <alignment horizontal="center" vertical="center" wrapText="1" readingOrder="1"/>
    </xf>
    <xf numFmtId="176" fontId="66" fillId="2" borderId="8" xfId="0" applyNumberFormat="1" applyFont="1" applyFill="1" applyBorder="1" applyAlignment="1">
      <alignment horizontal="center" vertical="center" wrapText="1" readingOrder="1"/>
    </xf>
    <xf numFmtId="176" fontId="66" fillId="2" borderId="57" xfId="0" applyNumberFormat="1" applyFont="1" applyFill="1" applyBorder="1" applyAlignment="1">
      <alignment horizontal="center" vertical="center" wrapText="1" readingOrder="1"/>
    </xf>
    <xf numFmtId="10" fontId="85" fillId="2" borderId="65" xfId="0" applyNumberFormat="1" applyFont="1" applyFill="1" applyBorder="1" applyAlignment="1">
      <alignment horizontal="center" vertical="center" wrapText="1" readingOrder="1"/>
    </xf>
    <xf numFmtId="10" fontId="85" fillId="29" borderId="0" xfId="0" applyNumberFormat="1" applyFont="1" applyFill="1" applyBorder="1" applyAlignment="1">
      <alignment horizontal="center" vertical="center" wrapText="1" readingOrder="1"/>
    </xf>
    <xf numFmtId="3" fontId="66" fillId="2" borderId="86" xfId="0" applyNumberFormat="1" applyFont="1" applyFill="1" applyBorder="1" applyAlignment="1" applyProtection="1">
      <alignment horizontal="center" vertical="center" wrapText="1" readingOrder="1"/>
    </xf>
    <xf numFmtId="10" fontId="60" fillId="2" borderId="0" xfId="0" applyNumberFormat="1" applyFont="1" applyFill="1" applyBorder="1" applyAlignment="1">
      <alignment horizontal="center" vertical="center" wrapText="1" readingOrder="1"/>
    </xf>
    <xf numFmtId="10" fontId="60" fillId="4" borderId="0" xfId="0" applyNumberFormat="1" applyFont="1" applyFill="1" applyBorder="1" applyAlignment="1">
      <alignment horizontal="center" vertical="center" wrapText="1" readingOrder="1"/>
    </xf>
    <xf numFmtId="10" fontId="85" fillId="29" borderId="6" xfId="0" applyNumberFormat="1" applyFont="1" applyFill="1" applyBorder="1" applyAlignment="1">
      <alignment horizontal="center" vertical="center" wrapText="1" readingOrder="1"/>
    </xf>
    <xf numFmtId="10" fontId="85" fillId="29" borderId="5" xfId="0" applyNumberFormat="1" applyFont="1" applyFill="1" applyBorder="1" applyAlignment="1">
      <alignment horizontal="center" vertical="center" wrapText="1" readingOrder="1"/>
    </xf>
    <xf numFmtId="164" fontId="60" fillId="4" borderId="22" xfId="0" applyNumberFormat="1" applyFont="1" applyFill="1" applyBorder="1" applyAlignment="1">
      <alignment horizontal="center" vertical="center" wrapText="1" readingOrder="1"/>
    </xf>
    <xf numFmtId="164" fontId="60" fillId="2" borderId="22" xfId="0" applyNumberFormat="1" applyFont="1" applyFill="1" applyBorder="1" applyAlignment="1">
      <alignment horizontal="center" vertical="center" wrapText="1" readingOrder="1"/>
    </xf>
    <xf numFmtId="0" fontId="24" fillId="2" borderId="8" xfId="0" applyNumberFormat="1" applyFont="1" applyFill="1" applyBorder="1" applyAlignment="1" applyProtection="1">
      <alignment horizontal="center" vertical="center" wrapText="1" readingOrder="1"/>
      <protection locked="0"/>
    </xf>
    <xf numFmtId="0" fontId="24" fillId="2" borderId="0" xfId="0" applyNumberFormat="1" applyFont="1" applyFill="1" applyBorder="1" applyAlignment="1" applyProtection="1">
      <alignment horizontal="center" vertical="center" wrapText="1" readingOrder="1"/>
      <protection locked="0"/>
    </xf>
    <xf numFmtId="9" fontId="60" fillId="2" borderId="0" xfId="1" applyNumberFormat="1" applyFont="1" applyFill="1" applyBorder="1" applyAlignment="1">
      <alignment horizontal="center" vertical="center" wrapText="1" readingOrder="2"/>
    </xf>
    <xf numFmtId="1" fontId="60" fillId="2" borderId="0" xfId="1" applyNumberFormat="1" applyFont="1" applyFill="1" applyBorder="1" applyAlignment="1">
      <alignment horizontal="center" vertical="center" wrapText="1" readingOrder="2"/>
    </xf>
    <xf numFmtId="9" fontId="60" fillId="4" borderId="0" xfId="1" applyFont="1" applyFill="1" applyBorder="1" applyAlignment="1">
      <alignment horizontal="center" vertical="center" wrapText="1" readingOrder="2"/>
    </xf>
    <xf numFmtId="1" fontId="60" fillId="4" borderId="11" xfId="1" applyNumberFormat="1" applyFont="1" applyFill="1" applyBorder="1" applyAlignment="1">
      <alignment horizontal="center" vertical="center" wrapText="1" readingOrder="1"/>
    </xf>
    <xf numFmtId="1" fontId="60" fillId="4" borderId="0" xfId="1" applyNumberFormat="1" applyFont="1" applyFill="1" applyBorder="1" applyAlignment="1">
      <alignment horizontal="center" vertical="center" wrapText="1" readingOrder="1"/>
    </xf>
    <xf numFmtId="9" fontId="60" fillId="4" borderId="0" xfId="1" applyFont="1" applyFill="1" applyBorder="1" applyAlignment="1">
      <alignment horizontal="center" vertical="center" wrapText="1" readingOrder="1"/>
    </xf>
    <xf numFmtId="3" fontId="21" fillId="2" borderId="5" xfId="0" applyNumberFormat="1" applyFont="1" applyFill="1" applyBorder="1" applyAlignment="1">
      <alignment horizontal="center" vertical="center" wrapText="1" readingOrder="1"/>
    </xf>
    <xf numFmtId="9" fontId="21" fillId="2" borderId="5" xfId="1" applyFont="1" applyFill="1" applyBorder="1" applyAlignment="1" applyProtection="1">
      <alignment horizontal="center" vertical="center" wrapText="1" readingOrder="1"/>
    </xf>
    <xf numFmtId="3" fontId="21" fillId="2" borderId="0" xfId="0" applyNumberFormat="1" applyFont="1" applyFill="1" applyBorder="1" applyAlignment="1">
      <alignment horizontal="center" vertical="center" wrapText="1" readingOrder="1"/>
    </xf>
    <xf numFmtId="9" fontId="21" fillId="2" borderId="0" xfId="1" applyFont="1" applyFill="1" applyBorder="1" applyAlignment="1" applyProtection="1">
      <alignment horizontal="center" vertical="center" wrapText="1" readingOrder="1"/>
    </xf>
    <xf numFmtId="1" fontId="64" fillId="2" borderId="8" xfId="0" applyNumberFormat="1" applyFont="1" applyFill="1" applyBorder="1" applyAlignment="1">
      <alignment horizontal="center" vertical="center" wrapText="1"/>
    </xf>
    <xf numFmtId="9" fontId="64" fillId="2" borderId="8" xfId="0" applyNumberFormat="1" applyFont="1" applyFill="1" applyBorder="1" applyAlignment="1">
      <alignment horizontal="center" vertical="center" wrapText="1"/>
    </xf>
    <xf numFmtId="1" fontId="60" fillId="4" borderId="5" xfId="1" applyNumberFormat="1" applyFont="1" applyFill="1" applyBorder="1" applyAlignment="1">
      <alignment horizontal="center" vertical="center" wrapText="1" readingOrder="2"/>
    </xf>
    <xf numFmtId="9" fontId="60" fillId="4" borderId="0" xfId="1" applyNumberFormat="1" applyFont="1" applyFill="1" applyBorder="1" applyAlignment="1">
      <alignment horizontal="center" vertical="center" wrapText="1" readingOrder="1"/>
    </xf>
    <xf numFmtId="10" fontId="60" fillId="4" borderId="5" xfId="1" applyNumberFormat="1" applyFont="1" applyFill="1" applyBorder="1" applyAlignment="1">
      <alignment horizontal="center" vertical="center" wrapText="1" readingOrder="2"/>
    </xf>
    <xf numFmtId="174" fontId="64" fillId="2" borderId="19" xfId="0" applyNumberFormat="1" applyFont="1" applyFill="1" applyBorder="1" applyAlignment="1">
      <alignment horizontal="center" vertical="center" wrapText="1" readingOrder="2"/>
    </xf>
    <xf numFmtId="174" fontId="64" fillId="2" borderId="20" xfId="0" applyNumberFormat="1" applyFont="1" applyFill="1" applyBorder="1" applyAlignment="1">
      <alignment horizontal="center" vertical="center" wrapText="1" readingOrder="2"/>
    </xf>
    <xf numFmtId="0" fontId="61" fillId="0" borderId="0" xfId="2" applyFont="1" applyFill="1" applyBorder="1" applyAlignment="1">
      <alignment horizontal="right" vertical="center" wrapText="1" readingOrder="2"/>
    </xf>
    <xf numFmtId="0" fontId="61" fillId="0" borderId="0" xfId="2" applyFont="1" applyFill="1" applyBorder="1" applyAlignment="1">
      <alignment horizontal="left" vertical="center" wrapText="1" readingOrder="1"/>
    </xf>
    <xf numFmtId="0" fontId="61" fillId="4" borderId="0" xfId="2" applyFont="1" applyFill="1" applyBorder="1" applyAlignment="1">
      <alignment horizontal="right" vertical="center" wrapText="1" readingOrder="2"/>
    </xf>
    <xf numFmtId="0" fontId="61" fillId="4" borderId="0" xfId="2" applyFont="1" applyFill="1" applyBorder="1" applyAlignment="1">
      <alignment horizontal="left" vertical="center" wrapText="1" readingOrder="1"/>
    </xf>
    <xf numFmtId="0" fontId="61" fillId="4" borderId="47" xfId="2" applyFont="1" applyFill="1" applyBorder="1" applyAlignment="1">
      <alignment horizontal="right" vertical="center" wrapText="1" readingOrder="2"/>
    </xf>
    <xf numFmtId="0" fontId="61" fillId="4" borderId="47" xfId="2" applyFont="1" applyFill="1" applyBorder="1" applyAlignment="1">
      <alignment horizontal="left" vertical="center" wrapText="1" readingOrder="1"/>
    </xf>
    <xf numFmtId="0" fontId="71" fillId="27" borderId="0" xfId="0" applyFont="1" applyFill="1" applyAlignment="1">
      <alignment horizontal="center" vertical="center" wrapText="1" readingOrder="2"/>
    </xf>
    <xf numFmtId="0" fontId="61" fillId="0" borderId="37" xfId="2" applyFont="1" applyBorder="1" applyAlignment="1">
      <alignment horizontal="right" vertical="center" wrapText="1" readingOrder="2"/>
    </xf>
    <xf numFmtId="0" fontId="61" fillId="0" borderId="38" xfId="2" applyFont="1" applyBorder="1" applyAlignment="1">
      <alignment horizontal="right" vertical="center" wrapText="1" readingOrder="2"/>
    </xf>
    <xf numFmtId="0" fontId="61" fillId="0" borderId="36" xfId="2" applyFont="1" applyBorder="1" applyAlignment="1">
      <alignment horizontal="right" vertical="center" wrapText="1" readingOrder="2"/>
    </xf>
    <xf numFmtId="0" fontId="61" fillId="0" borderId="37" xfId="2" applyFont="1" applyBorder="1" applyAlignment="1">
      <alignment horizontal="left" vertical="center" wrapText="1" readingOrder="1"/>
    </xf>
    <xf numFmtId="0" fontId="61" fillId="0" borderId="38" xfId="2" applyFont="1" applyBorder="1" applyAlignment="1">
      <alignment horizontal="left" vertical="center" wrapText="1" readingOrder="1"/>
    </xf>
    <xf numFmtId="0" fontId="61" fillId="0" borderId="36" xfId="2" applyFont="1" applyBorder="1" applyAlignment="1">
      <alignment horizontal="left" vertical="center" wrapText="1" readingOrder="1"/>
    </xf>
  </cellXfs>
  <cellStyles count="2186">
    <cellStyle name="20% - Accent1 2" xfId="24" xr:uid="{00000000-0005-0000-0000-000000000000}"/>
    <cellStyle name="20% - Accent1 3" xfId="27" xr:uid="{00000000-0005-0000-0000-000001000000}"/>
    <cellStyle name="20% - Accent1 4" xfId="30" xr:uid="{00000000-0005-0000-0000-000002000000}"/>
    <cellStyle name="20% - Accent1 5" xfId="34" xr:uid="{00000000-0005-0000-0000-000003000000}"/>
    <cellStyle name="20% - Accent1 6" xfId="32" xr:uid="{00000000-0005-0000-0000-000004000000}"/>
    <cellStyle name="20% - Accent2 2" xfId="29" xr:uid="{00000000-0005-0000-0000-000005000000}"/>
    <cellStyle name="20% - Accent2 3" xfId="25" xr:uid="{00000000-0005-0000-0000-000006000000}"/>
    <cellStyle name="20% - Accent2 4" xfId="28" xr:uid="{00000000-0005-0000-0000-000007000000}"/>
    <cellStyle name="20% - Accent2 5" xfId="31" xr:uid="{00000000-0005-0000-0000-000008000000}"/>
    <cellStyle name="20% - Accent2 6" xfId="35" xr:uid="{00000000-0005-0000-0000-000009000000}"/>
    <cellStyle name="20% - Accent3 2" xfId="36" xr:uid="{00000000-0005-0000-0000-00000A000000}"/>
    <cellStyle name="20% - Accent3 3" xfId="37" xr:uid="{00000000-0005-0000-0000-00000B000000}"/>
    <cellStyle name="20% - Accent3 4" xfId="38" xr:uid="{00000000-0005-0000-0000-00000C000000}"/>
    <cellStyle name="20% - Accent3 5" xfId="39" xr:uid="{00000000-0005-0000-0000-00000D000000}"/>
    <cellStyle name="20% - Accent3 6" xfId="40" xr:uid="{00000000-0005-0000-0000-00000E000000}"/>
    <cellStyle name="20% - Accent4 2" xfId="41" xr:uid="{00000000-0005-0000-0000-00000F000000}"/>
    <cellStyle name="20% - Accent4 3" xfId="42" xr:uid="{00000000-0005-0000-0000-000010000000}"/>
    <cellStyle name="20% - Accent4 4" xfId="43" xr:uid="{00000000-0005-0000-0000-000011000000}"/>
    <cellStyle name="20% - Accent4 5" xfId="44" xr:uid="{00000000-0005-0000-0000-000012000000}"/>
    <cellStyle name="20% - Accent4 6" xfId="45" xr:uid="{00000000-0005-0000-0000-000013000000}"/>
    <cellStyle name="20% - Accent5 2" xfId="46" xr:uid="{00000000-0005-0000-0000-000014000000}"/>
    <cellStyle name="20% - Accent5 3" xfId="47" xr:uid="{00000000-0005-0000-0000-000015000000}"/>
    <cellStyle name="20% - Accent5 4" xfId="48" xr:uid="{00000000-0005-0000-0000-000016000000}"/>
    <cellStyle name="20% - Accent5 5" xfId="49" xr:uid="{00000000-0005-0000-0000-000017000000}"/>
    <cellStyle name="20% - Accent5 6" xfId="50" xr:uid="{00000000-0005-0000-0000-000018000000}"/>
    <cellStyle name="20% - Accent6 2" xfId="51" xr:uid="{00000000-0005-0000-0000-000019000000}"/>
    <cellStyle name="20% - Accent6 3" xfId="52" xr:uid="{00000000-0005-0000-0000-00001A000000}"/>
    <cellStyle name="20% - Accent6 4" xfId="53" xr:uid="{00000000-0005-0000-0000-00001B000000}"/>
    <cellStyle name="20% - Accent6 5" xfId="54" xr:uid="{00000000-0005-0000-0000-00001C000000}"/>
    <cellStyle name="20% - Accent6 6" xfId="55" xr:uid="{00000000-0005-0000-0000-00001D000000}"/>
    <cellStyle name="40% - Accent1 2" xfId="56" xr:uid="{00000000-0005-0000-0000-00001E000000}"/>
    <cellStyle name="40% - Accent1 3" xfId="57" xr:uid="{00000000-0005-0000-0000-00001F000000}"/>
    <cellStyle name="40% - Accent1 4" xfId="58" xr:uid="{00000000-0005-0000-0000-000020000000}"/>
    <cellStyle name="40% - Accent1 5" xfId="59" xr:uid="{00000000-0005-0000-0000-000021000000}"/>
    <cellStyle name="40% - Accent1 6" xfId="60" xr:uid="{00000000-0005-0000-0000-000022000000}"/>
    <cellStyle name="40% - Accent2 2" xfId="61" xr:uid="{00000000-0005-0000-0000-000023000000}"/>
    <cellStyle name="40% - Accent2 3" xfId="62" xr:uid="{00000000-0005-0000-0000-000024000000}"/>
    <cellStyle name="40% - Accent2 4" xfId="63" xr:uid="{00000000-0005-0000-0000-000025000000}"/>
    <cellStyle name="40% - Accent2 5" xfId="64" xr:uid="{00000000-0005-0000-0000-000026000000}"/>
    <cellStyle name="40% - Accent2 6" xfId="65" xr:uid="{00000000-0005-0000-0000-000027000000}"/>
    <cellStyle name="40% - Accent3 2" xfId="66" xr:uid="{00000000-0005-0000-0000-000028000000}"/>
    <cellStyle name="40% - Accent3 3" xfId="67" xr:uid="{00000000-0005-0000-0000-000029000000}"/>
    <cellStyle name="40% - Accent3 4" xfId="68" xr:uid="{00000000-0005-0000-0000-00002A000000}"/>
    <cellStyle name="40% - Accent3 5" xfId="69" xr:uid="{00000000-0005-0000-0000-00002B000000}"/>
    <cellStyle name="40% - Accent3 6" xfId="70" xr:uid="{00000000-0005-0000-0000-00002C000000}"/>
    <cellStyle name="40% - Accent4 2" xfId="71" xr:uid="{00000000-0005-0000-0000-00002D000000}"/>
    <cellStyle name="40% - Accent4 3" xfId="72" xr:uid="{00000000-0005-0000-0000-00002E000000}"/>
    <cellStyle name="40% - Accent4 4" xfId="73" xr:uid="{00000000-0005-0000-0000-00002F000000}"/>
    <cellStyle name="40% - Accent4 5" xfId="74" xr:uid="{00000000-0005-0000-0000-000030000000}"/>
    <cellStyle name="40% - Accent4 6" xfId="75" xr:uid="{00000000-0005-0000-0000-000031000000}"/>
    <cellStyle name="40% - Accent5 2" xfId="76" xr:uid="{00000000-0005-0000-0000-000032000000}"/>
    <cellStyle name="40% - Accent5 3" xfId="77" xr:uid="{00000000-0005-0000-0000-000033000000}"/>
    <cellStyle name="40% - Accent5 4" xfId="78" xr:uid="{00000000-0005-0000-0000-000034000000}"/>
    <cellStyle name="40% - Accent5 5" xfId="79" xr:uid="{00000000-0005-0000-0000-000035000000}"/>
    <cellStyle name="40% - Accent5 6" xfId="80" xr:uid="{00000000-0005-0000-0000-000036000000}"/>
    <cellStyle name="40% - Accent6 2" xfId="81" xr:uid="{00000000-0005-0000-0000-000037000000}"/>
    <cellStyle name="40% - Accent6 3" xfId="82" xr:uid="{00000000-0005-0000-0000-000038000000}"/>
    <cellStyle name="40% - Accent6 4" xfId="83" xr:uid="{00000000-0005-0000-0000-000039000000}"/>
    <cellStyle name="40% - Accent6 5" xfId="84" xr:uid="{00000000-0005-0000-0000-00003A000000}"/>
    <cellStyle name="40% - Accent6 6" xfId="85" xr:uid="{00000000-0005-0000-0000-00003B000000}"/>
    <cellStyle name="60% - Accent1 2" xfId="86" xr:uid="{00000000-0005-0000-0000-00003C000000}"/>
    <cellStyle name="60% - Accent1 3" xfId="87" xr:uid="{00000000-0005-0000-0000-00003D000000}"/>
    <cellStyle name="60% - Accent1 4" xfId="88" xr:uid="{00000000-0005-0000-0000-00003E000000}"/>
    <cellStyle name="60% - Accent1 5" xfId="89" xr:uid="{00000000-0005-0000-0000-00003F000000}"/>
    <cellStyle name="60% - Accent1 6" xfId="90" xr:uid="{00000000-0005-0000-0000-000040000000}"/>
    <cellStyle name="60% - Accent2 2" xfId="91" xr:uid="{00000000-0005-0000-0000-000041000000}"/>
    <cellStyle name="60% - Accent2 3" xfId="92" xr:uid="{00000000-0005-0000-0000-000042000000}"/>
    <cellStyle name="60% - Accent2 4" xfId="93" xr:uid="{00000000-0005-0000-0000-000043000000}"/>
    <cellStyle name="60% - Accent2 5" xfId="94" xr:uid="{00000000-0005-0000-0000-000044000000}"/>
    <cellStyle name="60% - Accent2 6" xfId="95" xr:uid="{00000000-0005-0000-0000-000045000000}"/>
    <cellStyle name="60% - Accent3 2" xfId="96" xr:uid="{00000000-0005-0000-0000-000046000000}"/>
    <cellStyle name="60% - Accent3 3" xfId="97" xr:uid="{00000000-0005-0000-0000-000047000000}"/>
    <cellStyle name="60% - Accent3 4" xfId="98" xr:uid="{00000000-0005-0000-0000-000048000000}"/>
    <cellStyle name="60% - Accent3 5" xfId="99" xr:uid="{00000000-0005-0000-0000-000049000000}"/>
    <cellStyle name="60% - Accent3 6" xfId="100" xr:uid="{00000000-0005-0000-0000-00004A000000}"/>
    <cellStyle name="60% - Accent4 2" xfId="101" xr:uid="{00000000-0005-0000-0000-00004B000000}"/>
    <cellStyle name="60% - Accent4 3" xfId="102" xr:uid="{00000000-0005-0000-0000-00004C000000}"/>
    <cellStyle name="60% - Accent4 4" xfId="103" xr:uid="{00000000-0005-0000-0000-00004D000000}"/>
    <cellStyle name="60% - Accent4 5" xfId="104" xr:uid="{00000000-0005-0000-0000-00004E000000}"/>
    <cellStyle name="60% - Accent4 6" xfId="105" xr:uid="{00000000-0005-0000-0000-00004F000000}"/>
    <cellStyle name="60% - Accent5 2" xfId="106" xr:uid="{00000000-0005-0000-0000-000050000000}"/>
    <cellStyle name="60% - Accent5 3" xfId="107" xr:uid="{00000000-0005-0000-0000-000051000000}"/>
    <cellStyle name="60% - Accent5 4" xfId="108" xr:uid="{00000000-0005-0000-0000-000052000000}"/>
    <cellStyle name="60% - Accent5 5" xfId="109" xr:uid="{00000000-0005-0000-0000-000053000000}"/>
    <cellStyle name="60% - Accent5 6" xfId="110" xr:uid="{00000000-0005-0000-0000-000054000000}"/>
    <cellStyle name="60% - Accent6 2" xfId="111" xr:uid="{00000000-0005-0000-0000-000055000000}"/>
    <cellStyle name="60% - Accent6 3" xfId="112" xr:uid="{00000000-0005-0000-0000-000056000000}"/>
    <cellStyle name="60% - Accent6 4" xfId="113" xr:uid="{00000000-0005-0000-0000-000057000000}"/>
    <cellStyle name="60% - Accent6 5" xfId="114" xr:uid="{00000000-0005-0000-0000-000058000000}"/>
    <cellStyle name="60% - Accent6 6" xfId="115" xr:uid="{00000000-0005-0000-0000-000059000000}"/>
    <cellStyle name="Accent1 2" xfId="116" xr:uid="{00000000-0005-0000-0000-00005A000000}"/>
    <cellStyle name="Accent1 3" xfId="117" xr:uid="{00000000-0005-0000-0000-00005B000000}"/>
    <cellStyle name="Accent1 4" xfId="118" xr:uid="{00000000-0005-0000-0000-00005C000000}"/>
    <cellStyle name="Accent1 5" xfId="119" xr:uid="{00000000-0005-0000-0000-00005D000000}"/>
    <cellStyle name="Accent1 6" xfId="120" xr:uid="{00000000-0005-0000-0000-00005E000000}"/>
    <cellStyle name="Accent2 2" xfId="121" xr:uid="{00000000-0005-0000-0000-00005F000000}"/>
    <cellStyle name="Accent2 3" xfId="122" xr:uid="{00000000-0005-0000-0000-000060000000}"/>
    <cellStyle name="Accent2 4" xfId="123" xr:uid="{00000000-0005-0000-0000-000061000000}"/>
    <cellStyle name="Accent2 5" xfId="124" xr:uid="{00000000-0005-0000-0000-000062000000}"/>
    <cellStyle name="Accent2 6" xfId="125" xr:uid="{00000000-0005-0000-0000-000063000000}"/>
    <cellStyle name="Accent3 2" xfId="126" xr:uid="{00000000-0005-0000-0000-000064000000}"/>
    <cellStyle name="Accent3 3" xfId="127" xr:uid="{00000000-0005-0000-0000-000065000000}"/>
    <cellStyle name="Accent3 4" xfId="128" xr:uid="{00000000-0005-0000-0000-000066000000}"/>
    <cellStyle name="Accent3 5" xfId="129" xr:uid="{00000000-0005-0000-0000-000067000000}"/>
    <cellStyle name="Accent3 6" xfId="130" xr:uid="{00000000-0005-0000-0000-000068000000}"/>
    <cellStyle name="Accent4 2" xfId="131" xr:uid="{00000000-0005-0000-0000-000069000000}"/>
    <cellStyle name="Accent4 3" xfId="132" xr:uid="{00000000-0005-0000-0000-00006A000000}"/>
    <cellStyle name="Accent4 4" xfId="133" xr:uid="{00000000-0005-0000-0000-00006B000000}"/>
    <cellStyle name="Accent4 5" xfId="134" xr:uid="{00000000-0005-0000-0000-00006C000000}"/>
    <cellStyle name="Accent4 6" xfId="135" xr:uid="{00000000-0005-0000-0000-00006D000000}"/>
    <cellStyle name="Accent5 2" xfId="136" xr:uid="{00000000-0005-0000-0000-00006E000000}"/>
    <cellStyle name="Accent5 3" xfId="137" xr:uid="{00000000-0005-0000-0000-00006F000000}"/>
    <cellStyle name="Accent5 4" xfId="138" xr:uid="{00000000-0005-0000-0000-000070000000}"/>
    <cellStyle name="Accent5 5" xfId="139" xr:uid="{00000000-0005-0000-0000-000071000000}"/>
    <cellStyle name="Accent5 6" xfId="140" xr:uid="{00000000-0005-0000-0000-000072000000}"/>
    <cellStyle name="Accent6 2" xfId="141" xr:uid="{00000000-0005-0000-0000-000073000000}"/>
    <cellStyle name="Accent6 3" xfId="142" xr:uid="{00000000-0005-0000-0000-000074000000}"/>
    <cellStyle name="Accent6 4" xfId="143" xr:uid="{00000000-0005-0000-0000-000075000000}"/>
    <cellStyle name="Accent6 5" xfId="144" xr:uid="{00000000-0005-0000-0000-000076000000}"/>
    <cellStyle name="Accent6 6" xfId="145" xr:uid="{00000000-0005-0000-0000-000077000000}"/>
    <cellStyle name="Bad 2" xfId="146" xr:uid="{00000000-0005-0000-0000-000078000000}"/>
    <cellStyle name="Bad 3" xfId="147" xr:uid="{00000000-0005-0000-0000-000079000000}"/>
    <cellStyle name="Bad 4" xfId="148" xr:uid="{00000000-0005-0000-0000-00007A000000}"/>
    <cellStyle name="Bad 5" xfId="149" xr:uid="{00000000-0005-0000-0000-00007B000000}"/>
    <cellStyle name="Bad 6" xfId="150" xr:uid="{00000000-0005-0000-0000-00007C000000}"/>
    <cellStyle name="Calculation 2" xfId="151" xr:uid="{00000000-0005-0000-0000-00007D000000}"/>
    <cellStyle name="Calculation 3" xfId="152" xr:uid="{00000000-0005-0000-0000-00007E000000}"/>
    <cellStyle name="Calculation 4" xfId="153" xr:uid="{00000000-0005-0000-0000-00007F000000}"/>
    <cellStyle name="Calculation 5" xfId="154" xr:uid="{00000000-0005-0000-0000-000080000000}"/>
    <cellStyle name="Calculation 6" xfId="155" xr:uid="{00000000-0005-0000-0000-000081000000}"/>
    <cellStyle name="Check Cell 2" xfId="156" xr:uid="{00000000-0005-0000-0000-000082000000}"/>
    <cellStyle name="Check Cell 3" xfId="157" xr:uid="{00000000-0005-0000-0000-000083000000}"/>
    <cellStyle name="Check Cell 4" xfId="158" xr:uid="{00000000-0005-0000-0000-000084000000}"/>
    <cellStyle name="Check Cell 5" xfId="159" xr:uid="{00000000-0005-0000-0000-000085000000}"/>
    <cellStyle name="Check Cell 6" xfId="160" xr:uid="{00000000-0005-0000-0000-000086000000}"/>
    <cellStyle name="Comma" xfId="1277" builtinId="3"/>
    <cellStyle name="Comma 10" xfId="342" xr:uid="{00000000-0005-0000-0000-000088000000}"/>
    <cellStyle name="Comma 10 2" xfId="347" xr:uid="{00000000-0005-0000-0000-000089000000}"/>
    <cellStyle name="Comma 10 2 2" xfId="811" xr:uid="{00000000-0005-0000-0000-00008A000000}"/>
    <cellStyle name="Comma 10 2 3" xfId="1246" xr:uid="{00000000-0005-0000-0000-00008B000000}"/>
    <cellStyle name="Comma 10 3" xfId="810" xr:uid="{00000000-0005-0000-0000-00008C000000}"/>
    <cellStyle name="Comma 10 4" xfId="1245" xr:uid="{00000000-0005-0000-0000-00008D000000}"/>
    <cellStyle name="Comma 11" xfId="388" xr:uid="{00000000-0005-0000-0000-00008E000000}"/>
    <cellStyle name="Comma 11 2" xfId="429" xr:uid="{00000000-0005-0000-0000-00008F000000}"/>
    <cellStyle name="Comma 11 2 2" xfId="545" xr:uid="{00000000-0005-0000-0000-000090000000}"/>
    <cellStyle name="Comma 11 2 2 2" xfId="756" xr:uid="{00000000-0005-0000-0000-000091000000}"/>
    <cellStyle name="Comma 11 2 2 2 2" xfId="1195" xr:uid="{00000000-0005-0000-0000-000092000000}"/>
    <cellStyle name="Comma 11 2 2 2 2 2" xfId="2113" xr:uid="{A22F2BE6-CA5F-465A-8C49-5359EDBFBF66}"/>
    <cellStyle name="Comma 11 2 2 2 3" xfId="1691" xr:uid="{AD5EF6DD-A22D-43B0-B2CD-8A914AB2BC89}"/>
    <cellStyle name="Comma 11 2 2 3" xfId="984" xr:uid="{00000000-0005-0000-0000-000093000000}"/>
    <cellStyle name="Comma 11 2 2 3 2" xfId="1902" xr:uid="{7265BFD5-F8E7-4314-B921-6D5641AADD2B}"/>
    <cellStyle name="Comma 11 2 2 4" xfId="1480" xr:uid="{89EF38F1-6A99-498E-870A-A69E3104921C}"/>
    <cellStyle name="Comma 11 2 3" xfId="644" xr:uid="{00000000-0005-0000-0000-000094000000}"/>
    <cellStyle name="Comma 11 2 3 2" xfId="1083" xr:uid="{00000000-0005-0000-0000-000095000000}"/>
    <cellStyle name="Comma 11 2 3 2 2" xfId="2001" xr:uid="{3685FB39-3CB5-4AFB-9803-1D75665708C5}"/>
    <cellStyle name="Comma 11 2 3 3" xfId="1579" xr:uid="{B1361E46-7AFD-4A48-B1F3-C37A2E441A9E}"/>
    <cellStyle name="Comma 11 2 4" xfId="871" xr:uid="{00000000-0005-0000-0000-000096000000}"/>
    <cellStyle name="Comma 11 2 4 2" xfId="1790" xr:uid="{BA22B69F-0CE7-4C72-BE8F-62B5F03493D7}"/>
    <cellStyle name="Comma 11 2 5" xfId="1368" xr:uid="{FD0D9C96-94E9-41CC-B901-3D55D615A70A}"/>
    <cellStyle name="Comma 11 3" xfId="505" xr:uid="{00000000-0005-0000-0000-000097000000}"/>
    <cellStyle name="Comma 11 3 2" xfId="716" xr:uid="{00000000-0005-0000-0000-000098000000}"/>
    <cellStyle name="Comma 11 3 2 2" xfId="1155" xr:uid="{00000000-0005-0000-0000-000099000000}"/>
    <cellStyle name="Comma 11 3 2 2 2" xfId="2073" xr:uid="{03C68E5E-4602-49CA-9828-52AE30B0436B}"/>
    <cellStyle name="Comma 11 3 2 3" xfId="1651" xr:uid="{7DC1F416-4E41-4371-BD84-D53F9C0271FF}"/>
    <cellStyle name="Comma 11 3 3" xfId="944" xr:uid="{00000000-0005-0000-0000-00009A000000}"/>
    <cellStyle name="Comma 11 3 3 2" xfId="1862" xr:uid="{712E5194-4115-4659-910A-C7AD29317788}"/>
    <cellStyle name="Comma 11 3 4" xfId="1440" xr:uid="{F309E28A-2BD4-4D75-AEC9-4166FBF1FA46}"/>
    <cellStyle name="Comma 11 4" xfId="604" xr:uid="{00000000-0005-0000-0000-00009B000000}"/>
    <cellStyle name="Comma 11 4 2" xfId="1043" xr:uid="{00000000-0005-0000-0000-00009C000000}"/>
    <cellStyle name="Comma 11 4 2 2" xfId="1961" xr:uid="{9E94A409-78B6-43B6-81DC-B5E0CF332F55}"/>
    <cellStyle name="Comma 11 4 3" xfId="1539" xr:uid="{54FF100F-679A-45CB-9DCA-4B71613B19C3}"/>
    <cellStyle name="Comma 11 5" xfId="830" xr:uid="{00000000-0005-0000-0000-00009D000000}"/>
    <cellStyle name="Comma 11 5 2" xfId="1750" xr:uid="{1D5F6D63-F225-44D6-8FF7-3924B2DC883B}"/>
    <cellStyle name="Comma 11 6" xfId="1265" xr:uid="{00000000-0005-0000-0000-00009E000000}"/>
    <cellStyle name="Comma 11 6 2" xfId="2173" xr:uid="{904AFF0A-DEF2-4148-B033-7A722DB9175F}"/>
    <cellStyle name="Comma 11 7" xfId="1328" xr:uid="{904B0F64-4AAE-45EA-8FC1-31C72F921F58}"/>
    <cellStyle name="Comma 12" xfId="390" xr:uid="{00000000-0005-0000-0000-00009F000000}"/>
    <cellStyle name="Comma 12 2" xfId="431" xr:uid="{00000000-0005-0000-0000-0000A0000000}"/>
    <cellStyle name="Comma 12 2 2" xfId="547" xr:uid="{00000000-0005-0000-0000-0000A1000000}"/>
    <cellStyle name="Comma 12 2 2 2" xfId="758" xr:uid="{00000000-0005-0000-0000-0000A2000000}"/>
    <cellStyle name="Comma 12 2 2 2 2" xfId="1197" xr:uid="{00000000-0005-0000-0000-0000A3000000}"/>
    <cellStyle name="Comma 12 2 2 2 2 2" xfId="2115" xr:uid="{5EC59B8F-7F26-4E5A-9F63-1716A9789DC7}"/>
    <cellStyle name="Comma 12 2 2 2 3" xfId="1693" xr:uid="{2FA89A57-C7B3-46B6-A7F4-8C098A23001D}"/>
    <cellStyle name="Comma 12 2 2 3" xfId="986" xr:uid="{00000000-0005-0000-0000-0000A4000000}"/>
    <cellStyle name="Comma 12 2 2 3 2" xfId="1904" xr:uid="{0E98D5E7-F8A0-4F45-9818-802B320F18B9}"/>
    <cellStyle name="Comma 12 2 2 4" xfId="1482" xr:uid="{E01C2C9B-B7C3-41EA-91C6-260872A5F8BC}"/>
    <cellStyle name="Comma 12 2 3" xfId="646" xr:uid="{00000000-0005-0000-0000-0000A5000000}"/>
    <cellStyle name="Comma 12 2 3 2" xfId="1085" xr:uid="{00000000-0005-0000-0000-0000A6000000}"/>
    <cellStyle name="Comma 12 2 3 2 2" xfId="2003" xr:uid="{4973FB0A-84EA-4EEF-BBA3-B42BBD08D79A}"/>
    <cellStyle name="Comma 12 2 3 3" xfId="1581" xr:uid="{61FDA75D-D6B4-4491-803B-27248C7BA546}"/>
    <cellStyle name="Comma 12 2 4" xfId="873" xr:uid="{00000000-0005-0000-0000-0000A7000000}"/>
    <cellStyle name="Comma 12 2 4 2" xfId="1792" xr:uid="{9EB7374A-752C-49AE-A13A-4E4C01182CAB}"/>
    <cellStyle name="Comma 12 2 5" xfId="1370" xr:uid="{76719335-931D-4393-A3FD-341A99639ED6}"/>
    <cellStyle name="Comma 12 3" xfId="507" xr:uid="{00000000-0005-0000-0000-0000A8000000}"/>
    <cellStyle name="Comma 12 3 2" xfId="718" xr:uid="{00000000-0005-0000-0000-0000A9000000}"/>
    <cellStyle name="Comma 12 3 2 2" xfId="1157" xr:uid="{00000000-0005-0000-0000-0000AA000000}"/>
    <cellStyle name="Comma 12 3 2 2 2" xfId="2075" xr:uid="{1A2B2109-A7DD-4437-903D-C3FA10E1DD10}"/>
    <cellStyle name="Comma 12 3 2 3" xfId="1653" xr:uid="{1A8DA2A2-C66D-4427-9DE6-BEDA051B9CB9}"/>
    <cellStyle name="Comma 12 3 3" xfId="946" xr:uid="{00000000-0005-0000-0000-0000AB000000}"/>
    <cellStyle name="Comma 12 3 3 2" xfId="1864" xr:uid="{E5AFE58E-8FEA-4FAE-B090-D3D423182265}"/>
    <cellStyle name="Comma 12 3 4" xfId="1442" xr:uid="{42A2C2D7-BA2A-4421-BA95-E57042C1F4B8}"/>
    <cellStyle name="Comma 12 4" xfId="606" xr:uid="{00000000-0005-0000-0000-0000AC000000}"/>
    <cellStyle name="Comma 12 4 2" xfId="1045" xr:uid="{00000000-0005-0000-0000-0000AD000000}"/>
    <cellStyle name="Comma 12 4 2 2" xfId="1963" xr:uid="{A8A28320-0453-48E3-9BAB-B44A4924ABCB}"/>
    <cellStyle name="Comma 12 4 3" xfId="1541" xr:uid="{CFFB6D70-835C-4367-8826-B9734CA6BD3C}"/>
    <cellStyle name="Comma 12 5" xfId="832" xr:uid="{00000000-0005-0000-0000-0000AE000000}"/>
    <cellStyle name="Comma 12 5 2" xfId="1752" xr:uid="{03FAA1ED-8EE3-4AA2-8A3E-0625FF73A426}"/>
    <cellStyle name="Comma 12 6" xfId="1267" xr:uid="{00000000-0005-0000-0000-0000AF000000}"/>
    <cellStyle name="Comma 12 6 2" xfId="2175" xr:uid="{90442D72-7CA9-4A80-80BD-561D09C8FB00}"/>
    <cellStyle name="Comma 12 7" xfId="1329" xr:uid="{2A6E0C35-372B-491A-A6FC-E929AEE7138C}"/>
    <cellStyle name="Comma 13" xfId="780" xr:uid="{00000000-0005-0000-0000-0000B0000000}"/>
    <cellStyle name="Comma 14" xfId="1220" xr:uid="{00000000-0005-0000-0000-0000B1000000}"/>
    <cellStyle name="Comma 15" xfId="1270" xr:uid="{00000000-0005-0000-0000-0000B2000000}"/>
    <cellStyle name="Comma 15 2" xfId="2178" xr:uid="{FD60093F-42E9-454D-9B78-6FABD1305E48}"/>
    <cellStyle name="Comma 16" xfId="1275" xr:uid="{00000000-0005-0000-0000-000028050000}"/>
    <cellStyle name="Comma 16 2" xfId="2183" xr:uid="{DA822643-6DBA-4E56-B703-66C33F4B6611}"/>
    <cellStyle name="Comma 17" xfId="2185" xr:uid="{84047101-4561-4D2F-8FE4-A2397897A9CF}"/>
    <cellStyle name="Comma 18" xfId="1279" xr:uid="{06CD111D-0933-47FC-965C-7644C6132D01}"/>
    <cellStyle name="Comma 2" xfId="3" xr:uid="{00000000-0005-0000-0000-0000B3000000}"/>
    <cellStyle name="Comma 2 2" xfId="6" xr:uid="{00000000-0005-0000-0000-0000B4000000}"/>
    <cellStyle name="Comma 2 2 2" xfId="17" xr:uid="{00000000-0005-0000-0000-0000B5000000}"/>
    <cellStyle name="Comma 2 2 2 2" xfId="789" xr:uid="{00000000-0005-0000-0000-0000B6000000}"/>
    <cellStyle name="Comma 2 2 2 3" xfId="1292" xr:uid="{05AF44D6-6647-4885-987D-43749BA967DA}"/>
    <cellStyle name="Comma 2 2 3" xfId="162" xr:uid="{00000000-0005-0000-0000-0000B7000000}"/>
    <cellStyle name="Comma 2 2 3 2" xfId="796" xr:uid="{00000000-0005-0000-0000-0000B8000000}"/>
    <cellStyle name="Comma 2 2 3 3" xfId="1298" xr:uid="{1B258CC2-9980-456F-8FA6-51A80973E763}"/>
    <cellStyle name="Comma 2 2 4" xfId="467" xr:uid="{00000000-0005-0000-0000-0000B9000000}"/>
    <cellStyle name="Comma 2 2 4 2" xfId="909" xr:uid="{00000000-0005-0000-0000-0000BA000000}"/>
    <cellStyle name="Comma 2 2 5" xfId="782" xr:uid="{00000000-0005-0000-0000-0000BB000000}"/>
    <cellStyle name="Comma 2 2 6" xfId="1224" xr:uid="{00000000-0005-0000-0000-0000BC000000}"/>
    <cellStyle name="Comma 2 3" xfId="163" xr:uid="{00000000-0005-0000-0000-0000BD000000}"/>
    <cellStyle name="Comma 2 3 2" xfId="797" xr:uid="{00000000-0005-0000-0000-0000BE000000}"/>
    <cellStyle name="Comma 2 3 3" xfId="1299" xr:uid="{20E796BE-D520-4C81-B938-1448DFF5A0DB}"/>
    <cellStyle name="Comma 2 4" xfId="161" xr:uid="{00000000-0005-0000-0000-0000BF000000}"/>
    <cellStyle name="Comma 2 4 2" xfId="795" xr:uid="{00000000-0005-0000-0000-0000C0000000}"/>
    <cellStyle name="Comma 2 4 3" xfId="1236" xr:uid="{00000000-0005-0000-0000-0000C1000000}"/>
    <cellStyle name="Comma 2 5" xfId="391" xr:uid="{00000000-0005-0000-0000-0000C2000000}"/>
    <cellStyle name="Comma 2 5 2" xfId="432" xr:uid="{00000000-0005-0000-0000-0000C3000000}"/>
    <cellStyle name="Comma 2 5 2 2" xfId="548" xr:uid="{00000000-0005-0000-0000-0000C4000000}"/>
    <cellStyle name="Comma 2 5 2 2 2" xfId="759" xr:uid="{00000000-0005-0000-0000-0000C5000000}"/>
    <cellStyle name="Comma 2 5 2 2 2 2" xfId="1198" xr:uid="{00000000-0005-0000-0000-0000C6000000}"/>
    <cellStyle name="Comma 2 5 2 2 2 2 2" xfId="2116" xr:uid="{A1ACFBA6-4A16-4CB6-9530-BF9F0229F098}"/>
    <cellStyle name="Comma 2 5 2 2 2 3" xfId="1694" xr:uid="{33BD9E2A-F067-4466-8002-EBA2734EC3F7}"/>
    <cellStyle name="Comma 2 5 2 2 3" xfId="987" xr:uid="{00000000-0005-0000-0000-0000C7000000}"/>
    <cellStyle name="Comma 2 5 2 2 3 2" xfId="1905" xr:uid="{ACAB5176-E3CB-4782-AD26-2E115BB860F7}"/>
    <cellStyle name="Comma 2 5 2 2 4" xfId="1483" xr:uid="{9C4F3574-EBD2-4E49-A1C5-8F0F51309203}"/>
    <cellStyle name="Comma 2 5 2 3" xfId="647" xr:uid="{00000000-0005-0000-0000-0000C8000000}"/>
    <cellStyle name="Comma 2 5 2 3 2" xfId="1086" xr:uid="{00000000-0005-0000-0000-0000C9000000}"/>
    <cellStyle name="Comma 2 5 2 3 2 2" xfId="2004" xr:uid="{2AEB9CEE-DC11-44D1-96F2-A0B2C3A98875}"/>
    <cellStyle name="Comma 2 5 2 3 3" xfId="1582" xr:uid="{DAA30D4D-9DCE-462B-96A2-41B7FDAA9F0E}"/>
    <cellStyle name="Comma 2 5 2 4" xfId="874" xr:uid="{00000000-0005-0000-0000-0000CA000000}"/>
    <cellStyle name="Comma 2 5 2 4 2" xfId="1793" xr:uid="{BF867334-B73E-4A31-B075-63F3AEE35BC4}"/>
    <cellStyle name="Comma 2 5 2 5" xfId="1371" xr:uid="{83FEE66F-61FE-464E-BC58-CF7B8D7C8875}"/>
    <cellStyle name="Comma 2 5 3" xfId="508" xr:uid="{00000000-0005-0000-0000-0000CB000000}"/>
    <cellStyle name="Comma 2 5 3 2" xfId="719" xr:uid="{00000000-0005-0000-0000-0000CC000000}"/>
    <cellStyle name="Comma 2 5 3 2 2" xfId="1158" xr:uid="{00000000-0005-0000-0000-0000CD000000}"/>
    <cellStyle name="Comma 2 5 3 2 2 2" xfId="2076" xr:uid="{D6E2ECED-29F0-4785-8CA2-45BCFFD491A6}"/>
    <cellStyle name="Comma 2 5 3 2 3" xfId="1654" xr:uid="{D1735552-16CE-4DC7-A07D-8CE7C5EC202B}"/>
    <cellStyle name="Comma 2 5 3 3" xfId="947" xr:uid="{00000000-0005-0000-0000-0000CE000000}"/>
    <cellStyle name="Comma 2 5 3 3 2" xfId="1865" xr:uid="{C556EAE7-C6E6-4913-8903-6BF92042D542}"/>
    <cellStyle name="Comma 2 5 3 4" xfId="1443" xr:uid="{D2D89DD4-2BB2-482D-9AF0-7167741E1EA8}"/>
    <cellStyle name="Comma 2 5 4" xfId="607" xr:uid="{00000000-0005-0000-0000-0000CF000000}"/>
    <cellStyle name="Comma 2 5 4 2" xfId="1046" xr:uid="{00000000-0005-0000-0000-0000D0000000}"/>
    <cellStyle name="Comma 2 5 4 2 2" xfId="1964" xr:uid="{422E45EE-6228-4003-B7C7-BDE2FB2EAEB0}"/>
    <cellStyle name="Comma 2 5 4 3" xfId="1542" xr:uid="{6006BB4E-3D26-47F5-9150-D14687FF9333}"/>
    <cellStyle name="Comma 2 5 5" xfId="833" xr:uid="{00000000-0005-0000-0000-0000D1000000}"/>
    <cellStyle name="Comma 2 5 5 2" xfId="1753" xr:uid="{D688BC52-9D67-4A65-807A-0793FE66BB03}"/>
    <cellStyle name="Comma 2 5 6" xfId="1268" xr:uid="{00000000-0005-0000-0000-0000D2000000}"/>
    <cellStyle name="Comma 2 5 6 2" xfId="2176" xr:uid="{9A4407BA-1A15-44D8-AF1B-668D3767625F}"/>
    <cellStyle name="Comma 2 5 7" xfId="1330" xr:uid="{E7F5BE4E-1375-494C-A9A3-A993FDBF2C8D}"/>
    <cellStyle name="Comma 2 6" xfId="393" xr:uid="{00000000-0005-0000-0000-0000D3000000}"/>
    <cellStyle name="Comma 2 6 2" xfId="835" xr:uid="{00000000-0005-0000-0000-0000D4000000}"/>
    <cellStyle name="Comma 2 6 3" xfId="1332" xr:uid="{34A50FE1-3B75-42D9-BB9E-0DDFBFB812BF}"/>
    <cellStyle name="Comma 2 7" xfId="1222" xr:uid="{00000000-0005-0000-0000-0000D5000000}"/>
    <cellStyle name="Comma 2 8" xfId="1285" xr:uid="{6B63E0BA-E27E-4BC9-BC1F-D9D75DD8E17C}"/>
    <cellStyle name="Comma 3" xfId="8" xr:uid="{00000000-0005-0000-0000-0000D6000000}"/>
    <cellStyle name="Comma 3 10" xfId="1225" xr:uid="{00000000-0005-0000-0000-0000D7000000}"/>
    <cellStyle name="Comma 3 10 2" xfId="2139" xr:uid="{A12E7618-CB15-4F07-BA56-DA53441FDCE8}"/>
    <cellStyle name="Comma 3 11" xfId="1287" xr:uid="{E62F5C71-E6E0-46D0-A1A6-896FD2765B3A}"/>
    <cellStyle name="Comma 3 2" xfId="22" xr:uid="{00000000-0005-0000-0000-0000D8000000}"/>
    <cellStyle name="Comma 3 2 10" xfId="1234" xr:uid="{00000000-0005-0000-0000-0000D9000000}"/>
    <cellStyle name="Comma 3 2 10 2" xfId="2147" xr:uid="{2D7C3000-5B90-4E93-90BB-5FEC07AF5508}"/>
    <cellStyle name="Comma 3 2 11" xfId="1296" xr:uid="{78F8A579-9C77-464A-82CF-B9C9F1DDD4A8}"/>
    <cellStyle name="Comma 3 2 2" xfId="164" xr:uid="{00000000-0005-0000-0000-0000DA000000}"/>
    <cellStyle name="Comma 3 2 2 2" xfId="798" xr:uid="{00000000-0005-0000-0000-0000DB000000}"/>
    <cellStyle name="Comma 3 2 2 3" xfId="1300" xr:uid="{4755A29A-4394-46DD-91A1-0DA9020888F7}"/>
    <cellStyle name="Comma 3 2 3" xfId="379" xr:uid="{00000000-0005-0000-0000-0000DC000000}"/>
    <cellStyle name="Comma 3 2 3 2" xfId="420" xr:uid="{00000000-0005-0000-0000-0000DD000000}"/>
    <cellStyle name="Comma 3 2 3 2 2" xfId="536" xr:uid="{00000000-0005-0000-0000-0000DE000000}"/>
    <cellStyle name="Comma 3 2 3 2 2 2" xfId="747" xr:uid="{00000000-0005-0000-0000-0000DF000000}"/>
    <cellStyle name="Comma 3 2 3 2 2 2 2" xfId="1186" xr:uid="{00000000-0005-0000-0000-0000E0000000}"/>
    <cellStyle name="Comma 3 2 3 2 2 2 2 2" xfId="2104" xr:uid="{ADB32B71-BB0D-42A9-B99B-446CD1716C79}"/>
    <cellStyle name="Comma 3 2 3 2 2 2 3" xfId="1682" xr:uid="{E3B3EA22-6B91-4929-9320-C2F8910B42BF}"/>
    <cellStyle name="Comma 3 2 3 2 2 3" xfId="975" xr:uid="{00000000-0005-0000-0000-0000E1000000}"/>
    <cellStyle name="Comma 3 2 3 2 2 3 2" xfId="1893" xr:uid="{607454CF-E5DF-467D-8284-311E44351348}"/>
    <cellStyle name="Comma 3 2 3 2 2 4" xfId="1471" xr:uid="{062EC5AB-C987-4A81-8F0C-840804FFE6FB}"/>
    <cellStyle name="Comma 3 2 3 2 3" xfId="635" xr:uid="{00000000-0005-0000-0000-0000E2000000}"/>
    <cellStyle name="Comma 3 2 3 2 3 2" xfId="1074" xr:uid="{00000000-0005-0000-0000-0000E3000000}"/>
    <cellStyle name="Comma 3 2 3 2 3 2 2" xfId="1992" xr:uid="{01639E92-64D4-4BBA-B44B-F9C53D4CD988}"/>
    <cellStyle name="Comma 3 2 3 2 3 3" xfId="1570" xr:uid="{3C861738-ADD8-40D4-BA87-CF1CFEA2FECF}"/>
    <cellStyle name="Comma 3 2 3 2 4" xfId="862" xr:uid="{00000000-0005-0000-0000-0000E4000000}"/>
    <cellStyle name="Comma 3 2 3 2 4 2" xfId="1781" xr:uid="{06F9DF16-5D4D-4DE3-9E08-1BD052A6FD67}"/>
    <cellStyle name="Comma 3 2 3 2 5" xfId="1359" xr:uid="{1770A543-166B-4814-98C2-B355E5BCC234}"/>
    <cellStyle name="Comma 3 2 3 3" xfId="496" xr:uid="{00000000-0005-0000-0000-0000E5000000}"/>
    <cellStyle name="Comma 3 2 3 3 2" xfId="707" xr:uid="{00000000-0005-0000-0000-0000E6000000}"/>
    <cellStyle name="Comma 3 2 3 3 2 2" xfId="1146" xr:uid="{00000000-0005-0000-0000-0000E7000000}"/>
    <cellStyle name="Comma 3 2 3 3 2 2 2" xfId="2064" xr:uid="{5D723B8D-92F2-4B89-84F4-0152587D4178}"/>
    <cellStyle name="Comma 3 2 3 3 2 3" xfId="1642" xr:uid="{6FC2DEF4-3B1B-4C67-94D8-E116C4B53434}"/>
    <cellStyle name="Comma 3 2 3 3 3" xfId="935" xr:uid="{00000000-0005-0000-0000-0000E8000000}"/>
    <cellStyle name="Comma 3 2 3 3 3 2" xfId="1853" xr:uid="{EA232D02-5F42-4A4A-B4C1-289723B9AFBB}"/>
    <cellStyle name="Comma 3 2 3 3 4" xfId="1431" xr:uid="{8D58FD3D-D02C-4EBC-867E-20382482DB9A}"/>
    <cellStyle name="Comma 3 2 3 4" xfId="595" xr:uid="{00000000-0005-0000-0000-0000E9000000}"/>
    <cellStyle name="Comma 3 2 3 4 2" xfId="1034" xr:uid="{00000000-0005-0000-0000-0000EA000000}"/>
    <cellStyle name="Comma 3 2 3 4 2 2" xfId="1952" xr:uid="{02C3F13D-FB43-4EFA-831D-19D3AF0D2AF2}"/>
    <cellStyle name="Comma 3 2 3 4 3" xfId="1530" xr:uid="{859F1FF8-A8B7-4837-9FA7-55521F6DCFAB}"/>
    <cellStyle name="Comma 3 2 3 5" xfId="821" xr:uid="{00000000-0005-0000-0000-0000EB000000}"/>
    <cellStyle name="Comma 3 2 3 5 2" xfId="1741" xr:uid="{992B7AF3-13E0-4D6B-AAED-3FC305108045}"/>
    <cellStyle name="Comma 3 2 3 6" xfId="1256" xr:uid="{00000000-0005-0000-0000-0000EC000000}"/>
    <cellStyle name="Comma 3 2 3 6 2" xfId="2164" xr:uid="{3C8B6019-9DFA-4DAD-BF19-D0AF62D35F02}"/>
    <cellStyle name="Comma 3 2 3 7" xfId="1319" xr:uid="{7678BA12-AF80-4B0D-A8D5-6247CD48A08B}"/>
    <cellStyle name="Comma 3 2 4" xfId="403" xr:uid="{00000000-0005-0000-0000-0000ED000000}"/>
    <cellStyle name="Comma 3 2 4 2" xfId="519" xr:uid="{00000000-0005-0000-0000-0000EE000000}"/>
    <cellStyle name="Comma 3 2 4 2 2" xfId="730" xr:uid="{00000000-0005-0000-0000-0000EF000000}"/>
    <cellStyle name="Comma 3 2 4 2 2 2" xfId="1169" xr:uid="{00000000-0005-0000-0000-0000F0000000}"/>
    <cellStyle name="Comma 3 2 4 2 2 2 2" xfId="2087" xr:uid="{CC979410-656F-4C8E-BBCE-D59FFBEC50F2}"/>
    <cellStyle name="Comma 3 2 4 2 2 3" xfId="1665" xr:uid="{9148B346-D54A-416F-97D6-314879E78938}"/>
    <cellStyle name="Comma 3 2 4 2 3" xfId="958" xr:uid="{00000000-0005-0000-0000-0000F1000000}"/>
    <cellStyle name="Comma 3 2 4 2 3 2" xfId="1876" xr:uid="{C52ADAB5-E8EC-418A-8862-760801D7403B}"/>
    <cellStyle name="Comma 3 2 4 2 4" xfId="1454" xr:uid="{8FFA78BB-28DD-41A3-ADE7-BDC7AD0EC2FE}"/>
    <cellStyle name="Comma 3 2 4 3" xfId="618" xr:uid="{00000000-0005-0000-0000-0000F2000000}"/>
    <cellStyle name="Comma 3 2 4 3 2" xfId="1057" xr:uid="{00000000-0005-0000-0000-0000F3000000}"/>
    <cellStyle name="Comma 3 2 4 3 2 2" xfId="1975" xr:uid="{2B8A28F6-EB74-4B39-8441-319E82A0D849}"/>
    <cellStyle name="Comma 3 2 4 3 3" xfId="1553" xr:uid="{8A338709-DED5-4A3A-919D-43CA425F926B}"/>
    <cellStyle name="Comma 3 2 4 4" xfId="845" xr:uid="{00000000-0005-0000-0000-0000F4000000}"/>
    <cellStyle name="Comma 3 2 4 4 2" xfId="1764" xr:uid="{8F58754F-BBB5-43EB-8A1C-1746F013055C}"/>
    <cellStyle name="Comma 3 2 4 5" xfId="1342" xr:uid="{3669721A-58D8-453C-B794-733AD0D649E8}"/>
    <cellStyle name="Comma 3 2 5" xfId="441" xr:uid="{00000000-0005-0000-0000-0000F5000000}"/>
    <cellStyle name="Comma 3 2 5 2" xfId="557" xr:uid="{00000000-0005-0000-0000-0000F6000000}"/>
    <cellStyle name="Comma 3 2 5 2 2" xfId="768" xr:uid="{00000000-0005-0000-0000-0000F7000000}"/>
    <cellStyle name="Comma 3 2 5 2 2 2" xfId="1207" xr:uid="{00000000-0005-0000-0000-0000F8000000}"/>
    <cellStyle name="Comma 3 2 5 2 2 2 2" xfId="2125" xr:uid="{9AA1326E-FC8C-4501-9EBD-8EDA840DB9CC}"/>
    <cellStyle name="Comma 3 2 5 2 2 3" xfId="1703" xr:uid="{A26C3621-89C3-4D20-9712-D01674490D03}"/>
    <cellStyle name="Comma 3 2 5 2 3" xfId="996" xr:uid="{00000000-0005-0000-0000-0000F9000000}"/>
    <cellStyle name="Comma 3 2 5 2 3 2" xfId="1914" xr:uid="{A2D32E73-3EF1-49DE-B2A4-0755BC81BB1E}"/>
    <cellStyle name="Comma 3 2 5 2 4" xfId="1492" xr:uid="{375D6FCE-0285-41EC-9CD2-95FAFB00A549}"/>
    <cellStyle name="Comma 3 2 5 3" xfId="656" xr:uid="{00000000-0005-0000-0000-0000FA000000}"/>
    <cellStyle name="Comma 3 2 5 3 2" xfId="1095" xr:uid="{00000000-0005-0000-0000-0000FB000000}"/>
    <cellStyle name="Comma 3 2 5 3 2 2" xfId="2013" xr:uid="{F0128434-1652-4DF5-9D93-582D4163BC39}"/>
    <cellStyle name="Comma 3 2 5 3 3" xfId="1591" xr:uid="{B7B0F649-760F-4603-B59B-D6FCCAB34271}"/>
    <cellStyle name="Comma 3 2 5 4" xfId="883" xr:uid="{00000000-0005-0000-0000-0000FC000000}"/>
    <cellStyle name="Comma 3 2 5 4 2" xfId="1802" xr:uid="{DB34AD50-96C0-48AD-B06D-C2D2979693E5}"/>
    <cellStyle name="Comma 3 2 5 5" xfId="1380" xr:uid="{7EEB17AB-CC3D-4151-AE3B-847525B426C7}"/>
    <cellStyle name="Comma 3 2 6" xfId="451" xr:uid="{00000000-0005-0000-0000-0000FD000000}"/>
    <cellStyle name="Comma 3 2 6 2" xfId="567" xr:uid="{00000000-0005-0000-0000-0000FE000000}"/>
    <cellStyle name="Comma 3 2 6 2 2" xfId="778" xr:uid="{00000000-0005-0000-0000-0000FF000000}"/>
    <cellStyle name="Comma 3 2 6 2 2 2" xfId="1217" xr:uid="{00000000-0005-0000-0000-000000010000}"/>
    <cellStyle name="Comma 3 2 6 2 2 2 2" xfId="2135" xr:uid="{CBE4F176-F7B3-4AB1-B806-D464A36D2B05}"/>
    <cellStyle name="Comma 3 2 6 2 2 3" xfId="1713" xr:uid="{3105FA83-43AB-497C-A84F-BAC7055A459D}"/>
    <cellStyle name="Comma 3 2 6 2 3" xfId="1006" xr:uid="{00000000-0005-0000-0000-000001010000}"/>
    <cellStyle name="Comma 3 2 6 2 3 2" xfId="1924" xr:uid="{0E9E5A2D-F36B-49C3-B434-AFB92CAADC7A}"/>
    <cellStyle name="Comma 3 2 6 2 4" xfId="1502" xr:uid="{8129BECE-C78D-419D-9634-41F9C7036803}"/>
    <cellStyle name="Comma 3 2 6 3" xfId="666" xr:uid="{00000000-0005-0000-0000-000002010000}"/>
    <cellStyle name="Comma 3 2 6 3 2" xfId="1105" xr:uid="{00000000-0005-0000-0000-000003010000}"/>
    <cellStyle name="Comma 3 2 6 3 2 2" xfId="2023" xr:uid="{DD70B836-D86C-4D55-94F1-C3B9C8DB29A2}"/>
    <cellStyle name="Comma 3 2 6 3 3" xfId="1601" xr:uid="{AF81B0EB-81BB-4888-9EBF-EC07E128C00D}"/>
    <cellStyle name="Comma 3 2 6 4" xfId="893" xr:uid="{00000000-0005-0000-0000-000004010000}"/>
    <cellStyle name="Comma 3 2 6 4 2" xfId="1812" xr:uid="{B23F6B84-71A8-4EB9-8B7F-23E46E315ADB}"/>
    <cellStyle name="Comma 3 2 6 5" xfId="1390" xr:uid="{311B4056-7507-4A28-9513-B512A9630B19}"/>
    <cellStyle name="Comma 3 2 7" xfId="479" xr:uid="{00000000-0005-0000-0000-000005010000}"/>
    <cellStyle name="Comma 3 2 7 2" xfId="690" xr:uid="{00000000-0005-0000-0000-000006010000}"/>
    <cellStyle name="Comma 3 2 7 2 2" xfId="1129" xr:uid="{00000000-0005-0000-0000-000007010000}"/>
    <cellStyle name="Comma 3 2 7 2 2 2" xfId="2047" xr:uid="{49DD5F17-2943-47D9-B905-4940BEF4619E}"/>
    <cellStyle name="Comma 3 2 7 2 3" xfId="1625" xr:uid="{D8C871B2-AF28-4C90-8523-6A8E0B68A308}"/>
    <cellStyle name="Comma 3 2 7 3" xfId="918" xr:uid="{00000000-0005-0000-0000-000008010000}"/>
    <cellStyle name="Comma 3 2 7 3 2" xfId="1836" xr:uid="{3AEBC487-E04A-4299-9792-7C0EFFEE800D}"/>
    <cellStyle name="Comma 3 2 7 4" xfId="1414" xr:uid="{6901F3EF-EEEC-4B96-BA4B-47565655DCF1}"/>
    <cellStyle name="Comma 3 2 8" xfId="578" xr:uid="{00000000-0005-0000-0000-000009010000}"/>
    <cellStyle name="Comma 3 2 8 2" xfId="1017" xr:uid="{00000000-0005-0000-0000-00000A010000}"/>
    <cellStyle name="Comma 3 2 8 2 2" xfId="1935" xr:uid="{D5966D69-6931-448E-9082-D46696039FDB}"/>
    <cellStyle name="Comma 3 2 8 3" xfId="1513" xr:uid="{04493C67-FF2A-4BC2-9128-478CC6A49F52}"/>
    <cellStyle name="Comma 3 2 9" xfId="793" xr:uid="{00000000-0005-0000-0000-00000B010000}"/>
    <cellStyle name="Comma 3 2 9 2" xfId="1724" xr:uid="{F3AF8F0D-E0B0-4B80-BA3A-5133C08FFF32}"/>
    <cellStyle name="Comma 3 3" xfId="14" xr:uid="{00000000-0005-0000-0000-00000C010000}"/>
    <cellStyle name="Comma 3 3 2" xfId="787" xr:uid="{00000000-0005-0000-0000-00000D010000}"/>
    <cellStyle name="Comma 3 3 3" xfId="1229" xr:uid="{00000000-0005-0000-0000-00000E010000}"/>
    <cellStyle name="Comma 3 4" xfId="371" xr:uid="{00000000-0005-0000-0000-00000F010000}"/>
    <cellStyle name="Comma 3 4 2" xfId="412" xr:uid="{00000000-0005-0000-0000-000010010000}"/>
    <cellStyle name="Comma 3 4 2 2" xfId="528" xr:uid="{00000000-0005-0000-0000-000011010000}"/>
    <cellStyle name="Comma 3 4 2 2 2" xfId="739" xr:uid="{00000000-0005-0000-0000-000012010000}"/>
    <cellStyle name="Comma 3 4 2 2 2 2" xfId="1178" xr:uid="{00000000-0005-0000-0000-000013010000}"/>
    <cellStyle name="Comma 3 4 2 2 2 2 2" xfId="2096" xr:uid="{90519873-AB4F-490B-80F0-BCC0719CE99F}"/>
    <cellStyle name="Comma 3 4 2 2 2 3" xfId="1674" xr:uid="{27E9CA48-D5FA-4A11-B449-2A33E985C63E}"/>
    <cellStyle name="Comma 3 4 2 2 3" xfId="967" xr:uid="{00000000-0005-0000-0000-000014010000}"/>
    <cellStyle name="Comma 3 4 2 2 3 2" xfId="1885" xr:uid="{8EBAC0F2-563E-4DC9-9438-69A4A99071C6}"/>
    <cellStyle name="Comma 3 4 2 2 4" xfId="1463" xr:uid="{58235DC3-02C9-4BF9-8FAE-7485DF78AF79}"/>
    <cellStyle name="Comma 3 4 2 3" xfId="627" xr:uid="{00000000-0005-0000-0000-000015010000}"/>
    <cellStyle name="Comma 3 4 2 3 2" xfId="1066" xr:uid="{00000000-0005-0000-0000-000016010000}"/>
    <cellStyle name="Comma 3 4 2 3 2 2" xfId="1984" xr:uid="{51C7E706-586A-4665-B368-C0ECC5528D4D}"/>
    <cellStyle name="Comma 3 4 2 3 3" xfId="1562" xr:uid="{4124C62C-9E8D-4FAF-8E9B-2CD85F9B31E1}"/>
    <cellStyle name="Comma 3 4 2 4" xfId="854" xr:uid="{00000000-0005-0000-0000-000017010000}"/>
    <cellStyle name="Comma 3 4 2 4 2" xfId="1773" xr:uid="{2015D069-F367-44FD-A3E3-15BE73EDBAC0}"/>
    <cellStyle name="Comma 3 4 2 5" xfId="1351" xr:uid="{518ED557-FD75-4A9A-B213-9F1E8F1FF60B}"/>
    <cellStyle name="Comma 3 4 3" xfId="488" xr:uid="{00000000-0005-0000-0000-000018010000}"/>
    <cellStyle name="Comma 3 4 3 2" xfId="699" xr:uid="{00000000-0005-0000-0000-000019010000}"/>
    <cellStyle name="Comma 3 4 3 2 2" xfId="1138" xr:uid="{00000000-0005-0000-0000-00001A010000}"/>
    <cellStyle name="Comma 3 4 3 2 2 2" xfId="2056" xr:uid="{6B7D178F-D8B2-4B82-A424-9D2EC11E0A2A}"/>
    <cellStyle name="Comma 3 4 3 2 3" xfId="1634" xr:uid="{3076C762-02B6-49D4-A395-E8C4A3DD86CE}"/>
    <cellStyle name="Comma 3 4 3 3" xfId="927" xr:uid="{00000000-0005-0000-0000-00001B010000}"/>
    <cellStyle name="Comma 3 4 3 3 2" xfId="1845" xr:uid="{95FD705E-0D41-4B99-8125-5F6E42BB4212}"/>
    <cellStyle name="Comma 3 4 3 4" xfId="1423" xr:uid="{28F40DC9-BDBA-4841-BBF3-E66C4C883526}"/>
    <cellStyle name="Comma 3 4 4" xfId="587" xr:uid="{00000000-0005-0000-0000-00001C010000}"/>
    <cellStyle name="Comma 3 4 4 2" xfId="1026" xr:uid="{00000000-0005-0000-0000-00001D010000}"/>
    <cellStyle name="Comma 3 4 4 2 2" xfId="1944" xr:uid="{CC0E0A88-2959-4897-A2FA-866778614C9B}"/>
    <cellStyle name="Comma 3 4 4 3" xfId="1522" xr:uid="{6B428F1B-F0B8-432A-8F64-526AFC01ECAD}"/>
    <cellStyle name="Comma 3 4 5" xfId="813" xr:uid="{00000000-0005-0000-0000-00001E010000}"/>
    <cellStyle name="Comma 3 4 5 2" xfId="1733" xr:uid="{B99033C6-C808-4444-AC80-27FDA4D649C5}"/>
    <cellStyle name="Comma 3 4 6" xfId="1248" xr:uid="{00000000-0005-0000-0000-00001F010000}"/>
    <cellStyle name="Comma 3 4 6 2" xfId="2156" xr:uid="{74C9E14E-CAFF-49E2-A7E4-B3E5EE4909A7}"/>
    <cellStyle name="Comma 3 4 7" xfId="1311" xr:uid="{F9D3E04C-A796-4E2D-9C0D-074D07CCE41F}"/>
    <cellStyle name="Comma 3 5" xfId="395" xr:uid="{00000000-0005-0000-0000-000020010000}"/>
    <cellStyle name="Comma 3 5 2" xfId="511" xr:uid="{00000000-0005-0000-0000-000021010000}"/>
    <cellStyle name="Comma 3 5 2 2" xfId="722" xr:uid="{00000000-0005-0000-0000-000022010000}"/>
    <cellStyle name="Comma 3 5 2 2 2" xfId="1161" xr:uid="{00000000-0005-0000-0000-000023010000}"/>
    <cellStyle name="Comma 3 5 2 2 2 2" xfId="2079" xr:uid="{D6B55E17-C4A5-4BDD-B077-0F9D2AE85728}"/>
    <cellStyle name="Comma 3 5 2 2 3" xfId="1657" xr:uid="{A74F4392-C710-4418-8B6F-626BCF96CA87}"/>
    <cellStyle name="Comma 3 5 2 3" xfId="950" xr:uid="{00000000-0005-0000-0000-000024010000}"/>
    <cellStyle name="Comma 3 5 2 3 2" xfId="1868" xr:uid="{29D67C6B-8C25-4A2C-8C15-3577E0BDF3E7}"/>
    <cellStyle name="Comma 3 5 2 4" xfId="1446" xr:uid="{1EAFAE45-D361-4758-B4DF-CB076E56FF78}"/>
    <cellStyle name="Comma 3 5 3" xfId="610" xr:uid="{00000000-0005-0000-0000-000025010000}"/>
    <cellStyle name="Comma 3 5 3 2" xfId="1049" xr:uid="{00000000-0005-0000-0000-000026010000}"/>
    <cellStyle name="Comma 3 5 3 2 2" xfId="1967" xr:uid="{77F1B995-9EFA-4E88-BB58-E45D7B5EF2A1}"/>
    <cellStyle name="Comma 3 5 3 3" xfId="1545" xr:uid="{A4934889-E220-40F6-88CA-4681E4D44BC3}"/>
    <cellStyle name="Comma 3 5 4" xfId="837" xr:uid="{00000000-0005-0000-0000-000027010000}"/>
    <cellStyle name="Comma 3 5 4 2" xfId="1756" xr:uid="{29E6A132-6C6D-4050-A8F1-3321BB61F8D0}"/>
    <cellStyle name="Comma 3 5 5" xfId="1334" xr:uid="{88DD642E-747E-48E8-90AD-359E04DD5428}"/>
    <cellStyle name="Comma 3 6" xfId="457" xr:uid="{00000000-0005-0000-0000-000028010000}"/>
    <cellStyle name="Comma 3 6 2" xfId="672" xr:uid="{00000000-0005-0000-0000-000029010000}"/>
    <cellStyle name="Comma 3 6 2 2" xfId="1111" xr:uid="{00000000-0005-0000-0000-00002A010000}"/>
    <cellStyle name="Comma 3 6 2 2 2" xfId="2029" xr:uid="{4534A608-A738-47F3-A088-1740F7296320}"/>
    <cellStyle name="Comma 3 6 2 3" xfId="1607" xr:uid="{ACE40FE8-A786-42AA-B492-51577BEF4627}"/>
    <cellStyle name="Comma 3 6 3" xfId="899" xr:uid="{00000000-0005-0000-0000-00002B010000}"/>
    <cellStyle name="Comma 3 6 3 2" xfId="1818" xr:uid="{2BC3A242-D14E-4E89-8963-B18E7C5247C4}"/>
    <cellStyle name="Comma 3 6 4" xfId="1396" xr:uid="{0DB46153-61A2-43FF-920A-62BE4F70F697}"/>
    <cellStyle name="Comma 3 7" xfId="469" xr:uid="{00000000-0005-0000-0000-00002C010000}"/>
    <cellStyle name="Comma 3 7 2" xfId="682" xr:uid="{00000000-0005-0000-0000-00002D010000}"/>
    <cellStyle name="Comma 3 7 2 2" xfId="1121" xr:uid="{00000000-0005-0000-0000-00002E010000}"/>
    <cellStyle name="Comma 3 7 2 2 2" xfId="2039" xr:uid="{C228E8BA-B82E-4916-8DF7-074056883A48}"/>
    <cellStyle name="Comma 3 7 2 3" xfId="1617" xr:uid="{55A015E2-8F1A-4BF1-B110-443F25D039CD}"/>
    <cellStyle name="Comma 3 7 3" xfId="910" xr:uid="{00000000-0005-0000-0000-00002F010000}"/>
    <cellStyle name="Comma 3 7 3 2" xfId="1828" xr:uid="{05CDF72D-1592-4A06-9814-9DA5A759719F}"/>
    <cellStyle name="Comma 3 7 4" xfId="1406" xr:uid="{260F504D-665C-44B1-8912-5773041C1603}"/>
    <cellStyle name="Comma 3 8" xfId="570" xr:uid="{00000000-0005-0000-0000-000030010000}"/>
    <cellStyle name="Comma 3 8 2" xfId="1009" xr:uid="{00000000-0005-0000-0000-000031010000}"/>
    <cellStyle name="Comma 3 8 2 2" xfId="1927" xr:uid="{7730D369-9CEA-474E-B1D1-27A4D31BAB3A}"/>
    <cellStyle name="Comma 3 8 3" xfId="1505" xr:uid="{2720D9EB-D385-4E3E-ADBC-F68A82DB2E2E}"/>
    <cellStyle name="Comma 3 9" xfId="783" xr:uid="{00000000-0005-0000-0000-000032010000}"/>
    <cellStyle name="Comma 3 9 2" xfId="1716" xr:uid="{E439B9D8-9593-468E-B777-A88765898084}"/>
    <cellStyle name="Comma 4" xfId="15" xr:uid="{00000000-0005-0000-0000-000033010000}"/>
    <cellStyle name="Comma 4 10" xfId="788" xr:uid="{00000000-0005-0000-0000-000034010000}"/>
    <cellStyle name="Comma 4 10 2" xfId="1720" xr:uid="{7CB9DCA3-FBDC-4208-B8CD-DA8B46A6E012}"/>
    <cellStyle name="Comma 4 11" xfId="1230" xr:uid="{00000000-0005-0000-0000-000035010000}"/>
    <cellStyle name="Comma 4 11 2" xfId="2143" xr:uid="{67AAE800-0843-4950-B879-2A8A9B83C36C}"/>
    <cellStyle name="Comma 4 12" xfId="1291" xr:uid="{7EC7FBD0-38BD-4711-BB08-4F679318C84B}"/>
    <cellStyle name="Comma 4 2" xfId="165" xr:uid="{00000000-0005-0000-0000-000036010000}"/>
    <cellStyle name="Comma 4 2 2" xfId="381" xr:uid="{00000000-0005-0000-0000-000037010000}"/>
    <cellStyle name="Comma 4 2 2 2" xfId="422" xr:uid="{00000000-0005-0000-0000-000038010000}"/>
    <cellStyle name="Comma 4 2 2 2 2" xfId="538" xr:uid="{00000000-0005-0000-0000-000039010000}"/>
    <cellStyle name="Comma 4 2 2 2 2 2" xfId="749" xr:uid="{00000000-0005-0000-0000-00003A010000}"/>
    <cellStyle name="Comma 4 2 2 2 2 2 2" xfId="1188" xr:uid="{00000000-0005-0000-0000-00003B010000}"/>
    <cellStyle name="Comma 4 2 2 2 2 2 2 2" xfId="2106" xr:uid="{BF05E812-B7D3-4689-A72A-13B572C2E03B}"/>
    <cellStyle name="Comma 4 2 2 2 2 2 3" xfId="1684" xr:uid="{ECCE8A15-2C0B-4B65-96A8-DF68A5941447}"/>
    <cellStyle name="Comma 4 2 2 2 2 3" xfId="977" xr:uid="{00000000-0005-0000-0000-00003C010000}"/>
    <cellStyle name="Comma 4 2 2 2 2 3 2" xfId="1895" xr:uid="{BD19D66C-4D5A-46CF-86CB-67ADDEC5AF2B}"/>
    <cellStyle name="Comma 4 2 2 2 2 4" xfId="1473" xr:uid="{A217EE24-5E96-459F-8EF7-27DB8D119BB4}"/>
    <cellStyle name="Comma 4 2 2 2 3" xfId="637" xr:uid="{00000000-0005-0000-0000-00003D010000}"/>
    <cellStyle name="Comma 4 2 2 2 3 2" xfId="1076" xr:uid="{00000000-0005-0000-0000-00003E010000}"/>
    <cellStyle name="Comma 4 2 2 2 3 2 2" xfId="1994" xr:uid="{49F76441-EA04-418F-8C7C-9A497DD35EE5}"/>
    <cellStyle name="Comma 4 2 2 2 3 3" xfId="1572" xr:uid="{F2DF9C31-4C6F-4705-9B46-77987C17B80B}"/>
    <cellStyle name="Comma 4 2 2 2 4" xfId="864" xr:uid="{00000000-0005-0000-0000-00003F010000}"/>
    <cellStyle name="Comma 4 2 2 2 4 2" xfId="1783" xr:uid="{C91A729A-9559-4773-9513-E6C8CE101C17}"/>
    <cellStyle name="Comma 4 2 2 2 5" xfId="1361" xr:uid="{D06D3B06-55D0-4641-A565-8E14199BE6A0}"/>
    <cellStyle name="Comma 4 2 2 3" xfId="498" xr:uid="{00000000-0005-0000-0000-000040010000}"/>
    <cellStyle name="Comma 4 2 2 3 2" xfId="709" xr:uid="{00000000-0005-0000-0000-000041010000}"/>
    <cellStyle name="Comma 4 2 2 3 2 2" xfId="1148" xr:uid="{00000000-0005-0000-0000-000042010000}"/>
    <cellStyle name="Comma 4 2 2 3 2 2 2" xfId="2066" xr:uid="{6BE81A81-767F-426A-BB09-104209898F42}"/>
    <cellStyle name="Comma 4 2 2 3 2 3" xfId="1644" xr:uid="{025983EB-D14A-4C04-93B9-50C67207F48C}"/>
    <cellStyle name="Comma 4 2 2 3 3" xfId="937" xr:uid="{00000000-0005-0000-0000-000043010000}"/>
    <cellStyle name="Comma 4 2 2 3 3 2" xfId="1855" xr:uid="{CF324E18-7E2B-47A3-91E3-9D655C7C73BF}"/>
    <cellStyle name="Comma 4 2 2 3 4" xfId="1433" xr:uid="{5EB276FF-981C-4B85-9D3F-09354C70B1C7}"/>
    <cellStyle name="Comma 4 2 2 4" xfId="597" xr:uid="{00000000-0005-0000-0000-000044010000}"/>
    <cellStyle name="Comma 4 2 2 4 2" xfId="1036" xr:uid="{00000000-0005-0000-0000-000045010000}"/>
    <cellStyle name="Comma 4 2 2 4 2 2" xfId="1954" xr:uid="{B62429E2-A2E7-4D16-B23F-8558B5B50105}"/>
    <cellStyle name="Comma 4 2 2 4 3" xfId="1532" xr:uid="{19F0ED42-68BE-4C59-AFB8-E195386BA1CD}"/>
    <cellStyle name="Comma 4 2 2 5" xfId="823" xr:uid="{00000000-0005-0000-0000-000046010000}"/>
    <cellStyle name="Comma 4 2 2 5 2" xfId="1743" xr:uid="{CBF6E4E2-6E8B-42C8-B175-EE8975EC4460}"/>
    <cellStyle name="Comma 4 2 2 6" xfId="1258" xr:uid="{00000000-0005-0000-0000-000047010000}"/>
    <cellStyle name="Comma 4 2 2 6 2" xfId="2166" xr:uid="{70867174-9C8C-4C9B-8ED6-62C91D555ECC}"/>
    <cellStyle name="Comma 4 2 2 7" xfId="1321" xr:uid="{6AD83B6B-9FB1-4303-A3E8-80302A1BA59F}"/>
    <cellStyle name="Comma 4 2 3" xfId="405" xr:uid="{00000000-0005-0000-0000-000048010000}"/>
    <cellStyle name="Comma 4 2 3 2" xfId="521" xr:uid="{00000000-0005-0000-0000-000049010000}"/>
    <cellStyle name="Comma 4 2 3 2 2" xfId="732" xr:uid="{00000000-0005-0000-0000-00004A010000}"/>
    <cellStyle name="Comma 4 2 3 2 2 2" xfId="1171" xr:uid="{00000000-0005-0000-0000-00004B010000}"/>
    <cellStyle name="Comma 4 2 3 2 2 2 2" xfId="2089" xr:uid="{8CC5FD48-777C-48CE-A7D6-1A41D210A8C8}"/>
    <cellStyle name="Comma 4 2 3 2 2 3" xfId="1667" xr:uid="{3C70CA8B-5A6C-4989-BEFB-2270C96BEC83}"/>
    <cellStyle name="Comma 4 2 3 2 3" xfId="960" xr:uid="{00000000-0005-0000-0000-00004C010000}"/>
    <cellStyle name="Comma 4 2 3 2 3 2" xfId="1878" xr:uid="{2E905CFC-4B50-44A9-8253-048C0426BB59}"/>
    <cellStyle name="Comma 4 2 3 2 4" xfId="1456" xr:uid="{CDFDDC2A-D047-416F-878B-B1D8C1E178A4}"/>
    <cellStyle name="Comma 4 2 3 3" xfId="620" xr:uid="{00000000-0005-0000-0000-00004D010000}"/>
    <cellStyle name="Comma 4 2 3 3 2" xfId="1059" xr:uid="{00000000-0005-0000-0000-00004E010000}"/>
    <cellStyle name="Comma 4 2 3 3 2 2" xfId="1977" xr:uid="{435D1017-5D86-4AB1-B470-9CC1C734F023}"/>
    <cellStyle name="Comma 4 2 3 3 3" xfId="1555" xr:uid="{9A8F311E-3D92-4F18-82C4-72239D3B500E}"/>
    <cellStyle name="Comma 4 2 3 4" xfId="847" xr:uid="{00000000-0005-0000-0000-00004F010000}"/>
    <cellStyle name="Comma 4 2 3 4 2" xfId="1766" xr:uid="{9CC0EA60-711E-4B7C-8F15-ED0A4AE117CD}"/>
    <cellStyle name="Comma 4 2 3 5" xfId="1344" xr:uid="{DD084A75-3570-42C0-9BE5-1BD2AA83AC1B}"/>
    <cellStyle name="Comma 4 2 4" xfId="460" xr:uid="{00000000-0005-0000-0000-000050010000}"/>
    <cellStyle name="Comma 4 2 4 2" xfId="675" xr:uid="{00000000-0005-0000-0000-000051010000}"/>
    <cellStyle name="Comma 4 2 4 2 2" xfId="1114" xr:uid="{00000000-0005-0000-0000-000052010000}"/>
    <cellStyle name="Comma 4 2 4 2 2 2" xfId="2032" xr:uid="{38D3E02A-AFF5-413C-931A-F37141BF7660}"/>
    <cellStyle name="Comma 4 2 4 2 3" xfId="1610" xr:uid="{B4481FD9-B92E-4EAF-AFA0-D4081352A114}"/>
    <cellStyle name="Comma 4 2 4 3" xfId="902" xr:uid="{00000000-0005-0000-0000-000053010000}"/>
    <cellStyle name="Comma 4 2 4 3 2" xfId="1821" xr:uid="{F1CDFDDB-648F-456E-AA45-D1F87AEF74CA}"/>
    <cellStyle name="Comma 4 2 4 4" xfId="1399" xr:uid="{1A91E1A6-51B7-4D40-B70F-407549A6AC92}"/>
    <cellStyle name="Comma 4 2 5" xfId="481" xr:uid="{00000000-0005-0000-0000-000054010000}"/>
    <cellStyle name="Comma 4 2 5 2" xfId="692" xr:uid="{00000000-0005-0000-0000-000055010000}"/>
    <cellStyle name="Comma 4 2 5 2 2" xfId="1131" xr:uid="{00000000-0005-0000-0000-000056010000}"/>
    <cellStyle name="Comma 4 2 5 2 2 2" xfId="2049" xr:uid="{CB915CBD-72D6-4315-979F-D21E276447C5}"/>
    <cellStyle name="Comma 4 2 5 2 3" xfId="1627" xr:uid="{34DE6FB6-0C9A-40DD-9129-864B458D54D6}"/>
    <cellStyle name="Comma 4 2 5 3" xfId="920" xr:uid="{00000000-0005-0000-0000-000057010000}"/>
    <cellStyle name="Comma 4 2 5 3 2" xfId="1838" xr:uid="{EF15B790-DD22-4B04-A1B0-923496E3F105}"/>
    <cellStyle name="Comma 4 2 5 4" xfId="1416" xr:uid="{DF82A42C-3E6D-4D3B-98E7-4DFFEFDE2F51}"/>
    <cellStyle name="Comma 4 2 6" xfId="580" xr:uid="{00000000-0005-0000-0000-000058010000}"/>
    <cellStyle name="Comma 4 2 6 2" xfId="1019" xr:uid="{00000000-0005-0000-0000-000059010000}"/>
    <cellStyle name="Comma 4 2 6 2 2" xfId="1937" xr:uid="{755841AA-BE85-4998-A899-73C9FF0FE85F}"/>
    <cellStyle name="Comma 4 2 6 3" xfId="1515" xr:uid="{E77FC23C-59CB-4481-A3C7-C2F0DFEAD0BC}"/>
    <cellStyle name="Comma 4 2 7" xfId="799" xr:uid="{00000000-0005-0000-0000-00005A010000}"/>
    <cellStyle name="Comma 4 2 7 2" xfId="1726" xr:uid="{94EAA793-2D7B-4CAA-94C8-0A83821B9F22}"/>
    <cellStyle name="Comma 4 2 8" xfId="1237" xr:uid="{00000000-0005-0000-0000-00005B010000}"/>
    <cellStyle name="Comma 4 2 8 2" xfId="2149" xr:uid="{EAFA8028-4CB4-4A3E-84D6-25EE6DC4026C}"/>
    <cellStyle name="Comma 4 2 9" xfId="1301" xr:uid="{C8A57057-7E55-4858-B858-B8BE9FF12825}"/>
    <cellStyle name="Comma 4 3" xfId="375" xr:uid="{00000000-0005-0000-0000-00005C010000}"/>
    <cellStyle name="Comma 4 3 2" xfId="416" xr:uid="{00000000-0005-0000-0000-00005D010000}"/>
    <cellStyle name="Comma 4 3 2 2" xfId="532" xr:uid="{00000000-0005-0000-0000-00005E010000}"/>
    <cellStyle name="Comma 4 3 2 2 2" xfId="743" xr:uid="{00000000-0005-0000-0000-00005F010000}"/>
    <cellStyle name="Comma 4 3 2 2 2 2" xfId="1182" xr:uid="{00000000-0005-0000-0000-000060010000}"/>
    <cellStyle name="Comma 4 3 2 2 2 2 2" xfId="2100" xr:uid="{D927EA97-56C7-4F33-A166-E8AD09FBF654}"/>
    <cellStyle name="Comma 4 3 2 2 2 3" xfId="1678" xr:uid="{83DB9C9B-A1E4-45EB-A222-7D7D93D5AB7B}"/>
    <cellStyle name="Comma 4 3 2 2 3" xfId="971" xr:uid="{00000000-0005-0000-0000-000061010000}"/>
    <cellStyle name="Comma 4 3 2 2 3 2" xfId="1889" xr:uid="{7AF53E69-7817-445E-96BC-9A9D6D7D77AC}"/>
    <cellStyle name="Comma 4 3 2 2 4" xfId="1467" xr:uid="{C2F1F204-3C7B-4CCD-AF22-5DA1DE36D07C}"/>
    <cellStyle name="Comma 4 3 2 3" xfId="631" xr:uid="{00000000-0005-0000-0000-000062010000}"/>
    <cellStyle name="Comma 4 3 2 3 2" xfId="1070" xr:uid="{00000000-0005-0000-0000-000063010000}"/>
    <cellStyle name="Comma 4 3 2 3 2 2" xfId="1988" xr:uid="{778E1D88-2563-4807-8F6D-E28698A955A4}"/>
    <cellStyle name="Comma 4 3 2 3 3" xfId="1566" xr:uid="{E03512B3-E744-4FEF-9EF4-1BE8D86697B1}"/>
    <cellStyle name="Comma 4 3 2 4" xfId="858" xr:uid="{00000000-0005-0000-0000-000064010000}"/>
    <cellStyle name="Comma 4 3 2 4 2" xfId="1777" xr:uid="{4549C9F6-4E35-4E34-8C9C-21C0F94858F2}"/>
    <cellStyle name="Comma 4 3 2 5" xfId="1355" xr:uid="{959BE080-01C8-412C-9F20-CB75251397CB}"/>
    <cellStyle name="Comma 4 3 3" xfId="492" xr:uid="{00000000-0005-0000-0000-000065010000}"/>
    <cellStyle name="Comma 4 3 3 2" xfId="703" xr:uid="{00000000-0005-0000-0000-000066010000}"/>
    <cellStyle name="Comma 4 3 3 2 2" xfId="1142" xr:uid="{00000000-0005-0000-0000-000067010000}"/>
    <cellStyle name="Comma 4 3 3 2 2 2" xfId="2060" xr:uid="{2F76B7F0-F3A3-4064-8B6E-DAB95D0984D4}"/>
    <cellStyle name="Comma 4 3 3 2 3" xfId="1638" xr:uid="{203985A0-324D-4A8B-99BA-F4FB5155FC20}"/>
    <cellStyle name="Comma 4 3 3 3" xfId="931" xr:uid="{00000000-0005-0000-0000-000068010000}"/>
    <cellStyle name="Comma 4 3 3 3 2" xfId="1849" xr:uid="{348EC04E-7C9C-49F1-B286-31CF252E4D2D}"/>
    <cellStyle name="Comma 4 3 3 4" xfId="1427" xr:uid="{9E9A2630-7B9B-45E6-9FA8-9086B39FEAAF}"/>
    <cellStyle name="Comma 4 3 4" xfId="591" xr:uid="{00000000-0005-0000-0000-000069010000}"/>
    <cellStyle name="Comma 4 3 4 2" xfId="1030" xr:uid="{00000000-0005-0000-0000-00006A010000}"/>
    <cellStyle name="Comma 4 3 4 2 2" xfId="1948" xr:uid="{7A4CDF10-4D74-4E41-BFF8-8C0BD342089F}"/>
    <cellStyle name="Comma 4 3 4 3" xfId="1526" xr:uid="{388F3E44-CB99-403B-A712-EF131D1ABE11}"/>
    <cellStyle name="Comma 4 3 5" xfId="817" xr:uid="{00000000-0005-0000-0000-00006B010000}"/>
    <cellStyle name="Comma 4 3 5 2" xfId="1737" xr:uid="{66F18019-1BEA-4591-B715-F29549375D92}"/>
    <cellStyle name="Comma 4 3 6" xfId="1252" xr:uid="{00000000-0005-0000-0000-00006C010000}"/>
    <cellStyle name="Comma 4 3 6 2" xfId="2160" xr:uid="{6022FC4C-4B59-427D-973D-6C3BF084BA98}"/>
    <cellStyle name="Comma 4 3 7" xfId="1315" xr:uid="{B99BE199-ECC6-4AB0-B104-4029DA91043A}"/>
    <cellStyle name="Comma 4 4" xfId="399" xr:uid="{00000000-0005-0000-0000-00006D010000}"/>
    <cellStyle name="Comma 4 4 2" xfId="515" xr:uid="{00000000-0005-0000-0000-00006E010000}"/>
    <cellStyle name="Comma 4 4 2 2" xfId="726" xr:uid="{00000000-0005-0000-0000-00006F010000}"/>
    <cellStyle name="Comma 4 4 2 2 2" xfId="1165" xr:uid="{00000000-0005-0000-0000-000070010000}"/>
    <cellStyle name="Comma 4 4 2 2 2 2" xfId="2083" xr:uid="{CC637740-D3F0-460B-82BB-B14E5E7B89A7}"/>
    <cellStyle name="Comma 4 4 2 2 3" xfId="1661" xr:uid="{752FAE3D-546D-4DFA-8A19-FB38501130FA}"/>
    <cellStyle name="Comma 4 4 2 3" xfId="954" xr:uid="{00000000-0005-0000-0000-000071010000}"/>
    <cellStyle name="Comma 4 4 2 3 2" xfId="1872" xr:uid="{FDD73BD4-6D94-451F-ACFE-7E9B57F4A857}"/>
    <cellStyle name="Comma 4 4 2 4" xfId="1450" xr:uid="{3EC647AB-C2EF-4678-B0A0-C1042DAA21E8}"/>
    <cellStyle name="Comma 4 4 3" xfId="614" xr:uid="{00000000-0005-0000-0000-000072010000}"/>
    <cellStyle name="Comma 4 4 3 2" xfId="1053" xr:uid="{00000000-0005-0000-0000-000073010000}"/>
    <cellStyle name="Comma 4 4 3 2 2" xfId="1971" xr:uid="{BAE14B0B-E064-4416-B911-817FC706FC6D}"/>
    <cellStyle name="Comma 4 4 3 3" xfId="1549" xr:uid="{D8E3EFA8-6BD6-41D1-86E1-ABA4FEFF1622}"/>
    <cellStyle name="Comma 4 4 4" xfId="841" xr:uid="{00000000-0005-0000-0000-000074010000}"/>
    <cellStyle name="Comma 4 4 4 2" xfId="1760" xr:uid="{F4FE3107-FA2F-47D9-A10B-91547FA4E14A}"/>
    <cellStyle name="Comma 4 4 5" xfId="1338" xr:uid="{57302FFD-F024-4C1F-99EA-56F01FE56D84}"/>
    <cellStyle name="Comma 4 5" xfId="437" xr:uid="{00000000-0005-0000-0000-000075010000}"/>
    <cellStyle name="Comma 4 5 2" xfId="553" xr:uid="{00000000-0005-0000-0000-000076010000}"/>
    <cellStyle name="Comma 4 5 2 2" xfId="764" xr:uid="{00000000-0005-0000-0000-000077010000}"/>
    <cellStyle name="Comma 4 5 2 2 2" xfId="1203" xr:uid="{00000000-0005-0000-0000-000078010000}"/>
    <cellStyle name="Comma 4 5 2 2 2 2" xfId="2121" xr:uid="{0103D361-4CB9-4651-B009-5CB6C2D727B3}"/>
    <cellStyle name="Comma 4 5 2 2 3" xfId="1699" xr:uid="{1F1DADF5-84C4-40B8-A4A6-0984124A8249}"/>
    <cellStyle name="Comma 4 5 2 3" xfId="992" xr:uid="{00000000-0005-0000-0000-000079010000}"/>
    <cellStyle name="Comma 4 5 2 3 2" xfId="1910" xr:uid="{E06E5B99-0180-4964-B11C-5C2C3D9A7BA9}"/>
    <cellStyle name="Comma 4 5 2 4" xfId="1488" xr:uid="{DA9A3484-EC2E-467F-9D2F-B90122FEDDF3}"/>
    <cellStyle name="Comma 4 5 3" xfId="652" xr:uid="{00000000-0005-0000-0000-00007A010000}"/>
    <cellStyle name="Comma 4 5 3 2" xfId="1091" xr:uid="{00000000-0005-0000-0000-00007B010000}"/>
    <cellStyle name="Comma 4 5 3 2 2" xfId="2009" xr:uid="{AC30F428-429C-41CF-AAFF-81EE2189523C}"/>
    <cellStyle name="Comma 4 5 3 3" xfId="1587" xr:uid="{2BEF4749-1777-4DA8-86DE-34CD321E619D}"/>
    <cellStyle name="Comma 4 5 4" xfId="879" xr:uid="{00000000-0005-0000-0000-00007C010000}"/>
    <cellStyle name="Comma 4 5 4 2" xfId="1798" xr:uid="{F59D13F6-DE6D-490F-82F2-6C29FB0FA218}"/>
    <cellStyle name="Comma 4 5 5" xfId="1376" xr:uid="{EA4993A3-56D3-4721-87E0-BED5A7B06659}"/>
    <cellStyle name="Comma 4 6" xfId="447" xr:uid="{00000000-0005-0000-0000-00007D010000}"/>
    <cellStyle name="Comma 4 6 2" xfId="563" xr:uid="{00000000-0005-0000-0000-00007E010000}"/>
    <cellStyle name="Comma 4 6 2 2" xfId="774" xr:uid="{00000000-0005-0000-0000-00007F010000}"/>
    <cellStyle name="Comma 4 6 2 2 2" xfId="1213" xr:uid="{00000000-0005-0000-0000-000080010000}"/>
    <cellStyle name="Comma 4 6 2 2 2 2" xfId="2131" xr:uid="{9AD6B439-4831-4DC3-97EF-9EA199371248}"/>
    <cellStyle name="Comma 4 6 2 2 3" xfId="1709" xr:uid="{40E44332-C111-4C4F-A2BD-712215CEBD7F}"/>
    <cellStyle name="Comma 4 6 2 3" xfId="1002" xr:uid="{00000000-0005-0000-0000-000081010000}"/>
    <cellStyle name="Comma 4 6 2 3 2" xfId="1920" xr:uid="{613230F5-F7F2-47AC-9580-8FC8DDE51DD5}"/>
    <cellStyle name="Comma 4 6 2 4" xfId="1498" xr:uid="{F88421E0-81E4-4AAF-BC60-A5E0507A234F}"/>
    <cellStyle name="Comma 4 6 3" xfId="662" xr:uid="{00000000-0005-0000-0000-000082010000}"/>
    <cellStyle name="Comma 4 6 3 2" xfId="1101" xr:uid="{00000000-0005-0000-0000-000083010000}"/>
    <cellStyle name="Comma 4 6 3 2 2" xfId="2019" xr:uid="{396842C7-0612-4A9C-8C5E-598CE36703E0}"/>
    <cellStyle name="Comma 4 6 3 3" xfId="1597" xr:uid="{16BB564C-8B8C-46F6-BD56-CF73E8EE689F}"/>
    <cellStyle name="Comma 4 6 4" xfId="889" xr:uid="{00000000-0005-0000-0000-000084010000}"/>
    <cellStyle name="Comma 4 6 4 2" xfId="1808" xr:uid="{A68CEE78-64B7-4538-B74E-890AAA1ED417}"/>
    <cellStyle name="Comma 4 6 5" xfId="1386" xr:uid="{6BEB152E-59B0-4459-BC1C-CC23F8031F1D}"/>
    <cellStyle name="Comma 4 7" xfId="459" xr:uid="{00000000-0005-0000-0000-000085010000}"/>
    <cellStyle name="Comma 4 7 2" xfId="674" xr:uid="{00000000-0005-0000-0000-000086010000}"/>
    <cellStyle name="Comma 4 7 2 2" xfId="1113" xr:uid="{00000000-0005-0000-0000-000087010000}"/>
    <cellStyle name="Comma 4 7 2 2 2" xfId="2031" xr:uid="{9C5FE797-C2F2-45EE-9664-67F034ADE215}"/>
    <cellStyle name="Comma 4 7 2 3" xfId="1609" xr:uid="{22340057-E9DB-439A-B1FB-58DBB30380DF}"/>
    <cellStyle name="Comma 4 7 3" xfId="901" xr:uid="{00000000-0005-0000-0000-000088010000}"/>
    <cellStyle name="Comma 4 7 3 2" xfId="1820" xr:uid="{CEF02E5B-90B7-4FC8-ABCC-6EA2E31E5F45}"/>
    <cellStyle name="Comma 4 7 4" xfId="1398" xr:uid="{813BEEAA-621B-4327-B86C-4918F9C641A6}"/>
    <cellStyle name="Comma 4 8" xfId="474" xr:uid="{00000000-0005-0000-0000-000089010000}"/>
    <cellStyle name="Comma 4 8 2" xfId="686" xr:uid="{00000000-0005-0000-0000-00008A010000}"/>
    <cellStyle name="Comma 4 8 2 2" xfId="1125" xr:uid="{00000000-0005-0000-0000-00008B010000}"/>
    <cellStyle name="Comma 4 8 2 2 2" xfId="2043" xr:uid="{7193552A-D28A-40AE-8EE3-9DD451D447A8}"/>
    <cellStyle name="Comma 4 8 2 3" xfId="1621" xr:uid="{FA882B92-FF14-4F84-9586-E568EABEA667}"/>
    <cellStyle name="Comma 4 8 3" xfId="914" xr:uid="{00000000-0005-0000-0000-00008C010000}"/>
    <cellStyle name="Comma 4 8 3 2" xfId="1832" xr:uid="{BFDC2E00-3D0C-4497-B271-CB40CCCEB433}"/>
    <cellStyle name="Comma 4 8 4" xfId="1410" xr:uid="{AC224F7D-57C1-4484-9273-1CEEABF4A2B0}"/>
    <cellStyle name="Comma 4 9" xfId="574" xr:uid="{00000000-0005-0000-0000-00008D010000}"/>
    <cellStyle name="Comma 4 9 2" xfId="1013" xr:uid="{00000000-0005-0000-0000-00008E010000}"/>
    <cellStyle name="Comma 4 9 2 2" xfId="1931" xr:uid="{15A975FB-F5F4-409C-9E1C-141C0C14775C}"/>
    <cellStyle name="Comma 4 9 3" xfId="1509" xr:uid="{6CAC0E8F-585C-4DD9-B50C-D0AAED2CF3A3}"/>
    <cellStyle name="Comma 5" xfId="12" xr:uid="{00000000-0005-0000-0000-00008F010000}"/>
    <cellStyle name="Comma 5 10" xfId="1228" xr:uid="{00000000-0005-0000-0000-000090010000}"/>
    <cellStyle name="Comma 5 10 2" xfId="2142" xr:uid="{53B0AC60-EDEF-4492-88EF-64D8B7A97FFD}"/>
    <cellStyle name="Comma 5 11" xfId="1290" xr:uid="{0C2EC5B3-D74B-41CD-85B2-1964B884D789}"/>
    <cellStyle name="Comma 5 2" xfId="166" xr:uid="{00000000-0005-0000-0000-000091010000}"/>
    <cellStyle name="Comma 5 2 2" xfId="800" xr:uid="{00000000-0005-0000-0000-000092010000}"/>
    <cellStyle name="Comma 5 2 3" xfId="1302" xr:uid="{3967E42C-9191-4B03-BF9B-4CDE7F2235A2}"/>
    <cellStyle name="Comma 5 3" xfId="374" xr:uid="{00000000-0005-0000-0000-000093010000}"/>
    <cellStyle name="Comma 5 3 2" xfId="415" xr:uid="{00000000-0005-0000-0000-000094010000}"/>
    <cellStyle name="Comma 5 3 2 2" xfId="531" xr:uid="{00000000-0005-0000-0000-000095010000}"/>
    <cellStyle name="Comma 5 3 2 2 2" xfId="742" xr:uid="{00000000-0005-0000-0000-000096010000}"/>
    <cellStyle name="Comma 5 3 2 2 2 2" xfId="1181" xr:uid="{00000000-0005-0000-0000-000097010000}"/>
    <cellStyle name="Comma 5 3 2 2 2 2 2" xfId="2099" xr:uid="{C4D429CC-C83D-4ED2-A5B1-5EEEB113A4DF}"/>
    <cellStyle name="Comma 5 3 2 2 2 3" xfId="1677" xr:uid="{21AE02D6-2380-4D0E-841A-F6725B3E3317}"/>
    <cellStyle name="Comma 5 3 2 2 3" xfId="970" xr:uid="{00000000-0005-0000-0000-000098010000}"/>
    <cellStyle name="Comma 5 3 2 2 3 2" xfId="1888" xr:uid="{EF9FA52E-F52C-4C15-A434-5B3846E22C91}"/>
    <cellStyle name="Comma 5 3 2 2 4" xfId="1466" xr:uid="{C5DF9274-6FAB-46B2-B75F-D920D589F30E}"/>
    <cellStyle name="Comma 5 3 2 3" xfId="630" xr:uid="{00000000-0005-0000-0000-000099010000}"/>
    <cellStyle name="Comma 5 3 2 3 2" xfId="1069" xr:uid="{00000000-0005-0000-0000-00009A010000}"/>
    <cellStyle name="Comma 5 3 2 3 2 2" xfId="1987" xr:uid="{82CBDFB0-188B-4305-8F2B-5376E88C8581}"/>
    <cellStyle name="Comma 5 3 2 3 3" xfId="1565" xr:uid="{903494FB-1899-4A56-8BD8-73749E72E8C6}"/>
    <cellStyle name="Comma 5 3 2 4" xfId="857" xr:uid="{00000000-0005-0000-0000-00009B010000}"/>
    <cellStyle name="Comma 5 3 2 4 2" xfId="1776" xr:uid="{57FE4CD7-F6B5-4B74-8736-6CC658397F6D}"/>
    <cellStyle name="Comma 5 3 2 5" xfId="1354" xr:uid="{8F130984-6779-4EA7-958D-86B26BD66668}"/>
    <cellStyle name="Comma 5 3 3" xfId="491" xr:uid="{00000000-0005-0000-0000-00009C010000}"/>
    <cellStyle name="Comma 5 3 3 2" xfId="702" xr:uid="{00000000-0005-0000-0000-00009D010000}"/>
    <cellStyle name="Comma 5 3 3 2 2" xfId="1141" xr:uid="{00000000-0005-0000-0000-00009E010000}"/>
    <cellStyle name="Comma 5 3 3 2 2 2" xfId="2059" xr:uid="{BE6C53EF-5DFF-4AAD-AEB5-9981E7C49CF2}"/>
    <cellStyle name="Comma 5 3 3 2 3" xfId="1637" xr:uid="{AAB44C7B-757F-4733-B27B-D8EF0A2C7CEB}"/>
    <cellStyle name="Comma 5 3 3 3" xfId="930" xr:uid="{00000000-0005-0000-0000-00009F010000}"/>
    <cellStyle name="Comma 5 3 3 3 2" xfId="1848" xr:uid="{E18A5071-3AE1-49ED-ADA4-F2CEA187A47E}"/>
    <cellStyle name="Comma 5 3 3 4" xfId="1426" xr:uid="{8045EEF4-505A-4EFC-88F2-A5844CC65353}"/>
    <cellStyle name="Comma 5 3 4" xfId="590" xr:uid="{00000000-0005-0000-0000-0000A0010000}"/>
    <cellStyle name="Comma 5 3 4 2" xfId="1029" xr:uid="{00000000-0005-0000-0000-0000A1010000}"/>
    <cellStyle name="Comma 5 3 4 2 2" xfId="1947" xr:uid="{1813DDA6-5EE3-4615-968C-CCB0CEFC3370}"/>
    <cellStyle name="Comma 5 3 4 3" xfId="1525" xr:uid="{5FBF7078-1829-4967-BE9B-81484D488A85}"/>
    <cellStyle name="Comma 5 3 5" xfId="816" xr:uid="{00000000-0005-0000-0000-0000A2010000}"/>
    <cellStyle name="Comma 5 3 5 2" xfId="1736" xr:uid="{D859895C-48A0-4FA1-B263-1181F132C0B2}"/>
    <cellStyle name="Comma 5 3 6" xfId="1251" xr:uid="{00000000-0005-0000-0000-0000A3010000}"/>
    <cellStyle name="Comma 5 3 6 2" xfId="2159" xr:uid="{07BDF309-3E97-431A-95B4-495839B33F60}"/>
    <cellStyle name="Comma 5 3 7" xfId="1314" xr:uid="{3757F77D-7F1D-4DE4-8638-3C2D90047156}"/>
    <cellStyle name="Comma 5 4" xfId="398" xr:uid="{00000000-0005-0000-0000-0000A4010000}"/>
    <cellStyle name="Comma 5 4 2" xfId="514" xr:uid="{00000000-0005-0000-0000-0000A5010000}"/>
    <cellStyle name="Comma 5 4 2 2" xfId="725" xr:uid="{00000000-0005-0000-0000-0000A6010000}"/>
    <cellStyle name="Comma 5 4 2 2 2" xfId="1164" xr:uid="{00000000-0005-0000-0000-0000A7010000}"/>
    <cellStyle name="Comma 5 4 2 2 2 2" xfId="2082" xr:uid="{C0422B20-196D-4C2C-B095-8FF92840BBF7}"/>
    <cellStyle name="Comma 5 4 2 2 3" xfId="1660" xr:uid="{71269A41-2137-4BD5-8AC4-F904E6BA992F}"/>
    <cellStyle name="Comma 5 4 2 3" xfId="953" xr:uid="{00000000-0005-0000-0000-0000A8010000}"/>
    <cellStyle name="Comma 5 4 2 3 2" xfId="1871" xr:uid="{4CE8F7AA-6A27-4344-8CF7-B972F80D0D11}"/>
    <cellStyle name="Comma 5 4 2 4" xfId="1449" xr:uid="{B240C7FD-B0F6-4880-8147-95BE25953FDA}"/>
    <cellStyle name="Comma 5 4 3" xfId="613" xr:uid="{00000000-0005-0000-0000-0000A9010000}"/>
    <cellStyle name="Comma 5 4 3 2" xfId="1052" xr:uid="{00000000-0005-0000-0000-0000AA010000}"/>
    <cellStyle name="Comma 5 4 3 2 2" xfId="1970" xr:uid="{16C48157-ABDD-4964-BA2B-04714D814261}"/>
    <cellStyle name="Comma 5 4 3 3" xfId="1548" xr:uid="{4496BDD9-9219-43B3-BA11-E9A3F452E495}"/>
    <cellStyle name="Comma 5 4 4" xfId="840" xr:uid="{00000000-0005-0000-0000-0000AB010000}"/>
    <cellStyle name="Comma 5 4 4 2" xfId="1759" xr:uid="{B57B5EA3-80FB-473C-B9E3-7EF7A00C162E}"/>
    <cellStyle name="Comma 5 4 5" xfId="1337" xr:uid="{98707B19-A594-4393-AE5A-C27FA597E124}"/>
    <cellStyle name="Comma 5 5" xfId="436" xr:uid="{00000000-0005-0000-0000-0000AC010000}"/>
    <cellStyle name="Comma 5 5 2" xfId="552" xr:uid="{00000000-0005-0000-0000-0000AD010000}"/>
    <cellStyle name="Comma 5 5 2 2" xfId="763" xr:uid="{00000000-0005-0000-0000-0000AE010000}"/>
    <cellStyle name="Comma 5 5 2 2 2" xfId="1202" xr:uid="{00000000-0005-0000-0000-0000AF010000}"/>
    <cellStyle name="Comma 5 5 2 2 2 2" xfId="2120" xr:uid="{37E0B2E5-66A6-44F0-8BE2-A74F302A056D}"/>
    <cellStyle name="Comma 5 5 2 2 3" xfId="1698" xr:uid="{8DE7BC89-93AF-470D-B6B6-24A6498EF1D8}"/>
    <cellStyle name="Comma 5 5 2 3" xfId="991" xr:uid="{00000000-0005-0000-0000-0000B0010000}"/>
    <cellStyle name="Comma 5 5 2 3 2" xfId="1909" xr:uid="{07FD0FFE-79EE-4522-A95B-1A46388671B5}"/>
    <cellStyle name="Comma 5 5 2 4" xfId="1487" xr:uid="{BA3F90C8-895D-4ACF-8119-60744EBF0DE0}"/>
    <cellStyle name="Comma 5 5 3" xfId="651" xr:uid="{00000000-0005-0000-0000-0000B1010000}"/>
    <cellStyle name="Comma 5 5 3 2" xfId="1090" xr:uid="{00000000-0005-0000-0000-0000B2010000}"/>
    <cellStyle name="Comma 5 5 3 2 2" xfId="2008" xr:uid="{6967C7F3-0207-454D-B54F-C63BA0793EFE}"/>
    <cellStyle name="Comma 5 5 3 3" xfId="1586" xr:uid="{0235307F-705B-4865-BE42-9C2047CDB1F2}"/>
    <cellStyle name="Comma 5 5 4" xfId="878" xr:uid="{00000000-0005-0000-0000-0000B3010000}"/>
    <cellStyle name="Comma 5 5 4 2" xfId="1797" xr:uid="{FFCE5D09-21AE-4D49-80F1-405966CA65FF}"/>
    <cellStyle name="Comma 5 5 5" xfId="1375" xr:uid="{7956BF86-40D5-470B-94EE-FB7CFA7E3A88}"/>
    <cellStyle name="Comma 5 6" xfId="446" xr:uid="{00000000-0005-0000-0000-0000B4010000}"/>
    <cellStyle name="Comma 5 6 2" xfId="562" xr:uid="{00000000-0005-0000-0000-0000B5010000}"/>
    <cellStyle name="Comma 5 6 2 2" xfId="773" xr:uid="{00000000-0005-0000-0000-0000B6010000}"/>
    <cellStyle name="Comma 5 6 2 2 2" xfId="1212" xr:uid="{00000000-0005-0000-0000-0000B7010000}"/>
    <cellStyle name="Comma 5 6 2 2 2 2" xfId="2130" xr:uid="{7FD9CBF8-2D59-4021-B3DF-CA746BC69A1A}"/>
    <cellStyle name="Comma 5 6 2 2 3" xfId="1708" xr:uid="{9058698B-F4C2-486D-BA68-50771A0232CE}"/>
    <cellStyle name="Comma 5 6 2 3" xfId="1001" xr:uid="{00000000-0005-0000-0000-0000B8010000}"/>
    <cellStyle name="Comma 5 6 2 3 2" xfId="1919" xr:uid="{A0D60652-89EF-43D3-8C5A-E8C60F9E6E9F}"/>
    <cellStyle name="Comma 5 6 2 4" xfId="1497" xr:uid="{97D0EBD6-22A9-4B0B-8186-513D1E915629}"/>
    <cellStyle name="Comma 5 6 3" xfId="661" xr:uid="{00000000-0005-0000-0000-0000B9010000}"/>
    <cellStyle name="Comma 5 6 3 2" xfId="1100" xr:uid="{00000000-0005-0000-0000-0000BA010000}"/>
    <cellStyle name="Comma 5 6 3 2 2" xfId="2018" xr:uid="{7566C2E0-4258-47C3-BB6B-9892F89ADBB6}"/>
    <cellStyle name="Comma 5 6 3 3" xfId="1596" xr:uid="{3FD753BF-ED39-4A1B-85BD-72341F38A799}"/>
    <cellStyle name="Comma 5 6 4" xfId="888" xr:uid="{00000000-0005-0000-0000-0000BB010000}"/>
    <cellStyle name="Comma 5 6 4 2" xfId="1807" xr:uid="{DD57D86E-9909-49A5-8B46-6C511D34EBC1}"/>
    <cellStyle name="Comma 5 6 5" xfId="1385" xr:uid="{EDE37C48-1042-4DE4-B65D-91D0378B953D}"/>
    <cellStyle name="Comma 5 7" xfId="473" xr:uid="{00000000-0005-0000-0000-0000BC010000}"/>
    <cellStyle name="Comma 5 7 2" xfId="685" xr:uid="{00000000-0005-0000-0000-0000BD010000}"/>
    <cellStyle name="Comma 5 7 2 2" xfId="1124" xr:uid="{00000000-0005-0000-0000-0000BE010000}"/>
    <cellStyle name="Comma 5 7 2 2 2" xfId="2042" xr:uid="{1935761A-6F1C-4764-9359-4198755ED60E}"/>
    <cellStyle name="Comma 5 7 2 3" xfId="1620" xr:uid="{EC09DB7F-7EED-49F0-985F-F098CDD76CEA}"/>
    <cellStyle name="Comma 5 7 3" xfId="913" xr:uid="{00000000-0005-0000-0000-0000BF010000}"/>
    <cellStyle name="Comma 5 7 3 2" xfId="1831" xr:uid="{B9A16992-5D90-44AD-8D22-D723FCF52968}"/>
    <cellStyle name="Comma 5 7 4" xfId="1409" xr:uid="{42E8D5E6-5EC1-4495-AB5C-9E3AF4B5DC5F}"/>
    <cellStyle name="Comma 5 8" xfId="573" xr:uid="{00000000-0005-0000-0000-0000C0010000}"/>
    <cellStyle name="Comma 5 8 2" xfId="1012" xr:uid="{00000000-0005-0000-0000-0000C1010000}"/>
    <cellStyle name="Comma 5 8 2 2" xfId="1930" xr:uid="{F69C11C3-E5B5-439C-9A10-5031081F41EF}"/>
    <cellStyle name="Comma 5 8 3" xfId="1508" xr:uid="{26F3E057-7E04-46DA-9C2D-98883C9C2619}"/>
    <cellStyle name="Comma 5 9" xfId="786" xr:uid="{00000000-0005-0000-0000-0000C2010000}"/>
    <cellStyle name="Comma 5 9 2" xfId="1719" xr:uid="{80756D04-2F91-455C-8AFE-A3E41F16D3AE}"/>
    <cellStyle name="Comma 6" xfId="167" xr:uid="{00000000-0005-0000-0000-0000C3010000}"/>
    <cellStyle name="Comma 6 2" xfId="801" xr:uid="{00000000-0005-0000-0000-0000C4010000}"/>
    <cellStyle name="Comma 6 3" xfId="1238" xr:uid="{00000000-0005-0000-0000-0000C5010000}"/>
    <cellStyle name="Comma 7" xfId="168" xr:uid="{00000000-0005-0000-0000-0000C6010000}"/>
    <cellStyle name="Comma 7 2" xfId="802" xr:uid="{00000000-0005-0000-0000-0000C7010000}"/>
    <cellStyle name="Comma 7 3" xfId="1303" xr:uid="{B91DCD98-AB6D-47A8-9840-317F36F65F0F}"/>
    <cellStyle name="Comma 8" xfId="169" xr:uid="{00000000-0005-0000-0000-0000C8010000}"/>
    <cellStyle name="Comma 8 2" xfId="803" xr:uid="{00000000-0005-0000-0000-0000C9010000}"/>
    <cellStyle name="Comma 8 3" xfId="1239" xr:uid="{00000000-0005-0000-0000-0000CA010000}"/>
    <cellStyle name="Comma 9" xfId="170" xr:uid="{00000000-0005-0000-0000-0000CB010000}"/>
    <cellStyle name="Comma 9 2" xfId="804" xr:uid="{00000000-0005-0000-0000-0000CC010000}"/>
    <cellStyle name="Comma 9 3" xfId="1304" xr:uid="{C16AE83B-1E2F-4E76-A6D6-C3CB15A74566}"/>
    <cellStyle name="Custom - Style8" xfId="171" xr:uid="{00000000-0005-0000-0000-0000CD010000}"/>
    <cellStyle name="Explanatory Text 2" xfId="172" xr:uid="{00000000-0005-0000-0000-0000CE010000}"/>
    <cellStyle name="Explanatory Text 3" xfId="173" xr:uid="{00000000-0005-0000-0000-0000CF010000}"/>
    <cellStyle name="Explanatory Text 4" xfId="174" xr:uid="{00000000-0005-0000-0000-0000D0010000}"/>
    <cellStyle name="Explanatory Text 5" xfId="175" xr:uid="{00000000-0005-0000-0000-0000D1010000}"/>
    <cellStyle name="Explanatory Text 6" xfId="176" xr:uid="{00000000-0005-0000-0000-0000D2010000}"/>
    <cellStyle name="Good 2" xfId="177" xr:uid="{00000000-0005-0000-0000-0000D3010000}"/>
    <cellStyle name="Good 3" xfId="178" xr:uid="{00000000-0005-0000-0000-0000D4010000}"/>
    <cellStyle name="Good 4" xfId="179" xr:uid="{00000000-0005-0000-0000-0000D5010000}"/>
    <cellStyle name="Good 5" xfId="180" xr:uid="{00000000-0005-0000-0000-0000D6010000}"/>
    <cellStyle name="Good 6" xfId="181" xr:uid="{00000000-0005-0000-0000-0000D7010000}"/>
    <cellStyle name="Heading 1 2" xfId="182" xr:uid="{00000000-0005-0000-0000-0000D8010000}"/>
    <cellStyle name="Heading 1 3" xfId="183" xr:uid="{00000000-0005-0000-0000-0000D9010000}"/>
    <cellStyle name="Heading 1 4" xfId="184" xr:uid="{00000000-0005-0000-0000-0000DA010000}"/>
    <cellStyle name="Heading 1 5" xfId="185" xr:uid="{00000000-0005-0000-0000-0000DB010000}"/>
    <cellStyle name="Heading 1 6" xfId="186" xr:uid="{00000000-0005-0000-0000-0000DC010000}"/>
    <cellStyle name="Heading 2 2" xfId="187" xr:uid="{00000000-0005-0000-0000-0000DD010000}"/>
    <cellStyle name="Heading 2 3" xfId="188" xr:uid="{00000000-0005-0000-0000-0000DE010000}"/>
    <cellStyle name="Heading 2 4" xfId="189" xr:uid="{00000000-0005-0000-0000-0000DF010000}"/>
    <cellStyle name="Heading 2 5" xfId="190" xr:uid="{00000000-0005-0000-0000-0000E0010000}"/>
    <cellStyle name="Heading 2 6" xfId="191" xr:uid="{00000000-0005-0000-0000-0000E1010000}"/>
    <cellStyle name="Heading 3 2" xfId="192" xr:uid="{00000000-0005-0000-0000-0000E2010000}"/>
    <cellStyle name="Heading 3 3" xfId="193" xr:uid="{00000000-0005-0000-0000-0000E3010000}"/>
    <cellStyle name="Heading 3 4" xfId="194" xr:uid="{00000000-0005-0000-0000-0000E4010000}"/>
    <cellStyle name="Heading 3 5" xfId="195" xr:uid="{00000000-0005-0000-0000-0000E5010000}"/>
    <cellStyle name="Heading 3 6" xfId="196" xr:uid="{00000000-0005-0000-0000-0000E6010000}"/>
    <cellStyle name="Heading 4 2" xfId="197" xr:uid="{00000000-0005-0000-0000-0000E7010000}"/>
    <cellStyle name="Heading 4 3" xfId="198" xr:uid="{00000000-0005-0000-0000-0000E8010000}"/>
    <cellStyle name="Heading 4 4" xfId="199" xr:uid="{00000000-0005-0000-0000-0000E9010000}"/>
    <cellStyle name="Heading 4 5" xfId="200" xr:uid="{00000000-0005-0000-0000-0000EA010000}"/>
    <cellStyle name="Heading 4 6" xfId="201" xr:uid="{00000000-0005-0000-0000-0000EB010000}"/>
    <cellStyle name="Hyperlink" xfId="2" builtinId="8"/>
    <cellStyle name="Hyperlink 2" xfId="1284" xr:uid="{71EB9676-B7EE-4099-ACF9-DA358CB666EE}"/>
    <cellStyle name="Input 2" xfId="202" xr:uid="{00000000-0005-0000-0000-0000ED010000}"/>
    <cellStyle name="Input 3" xfId="203" xr:uid="{00000000-0005-0000-0000-0000EE010000}"/>
    <cellStyle name="Input 4" xfId="204" xr:uid="{00000000-0005-0000-0000-0000EF010000}"/>
    <cellStyle name="Input 5" xfId="205" xr:uid="{00000000-0005-0000-0000-0000F0010000}"/>
    <cellStyle name="Input 6" xfId="206" xr:uid="{00000000-0005-0000-0000-0000F1010000}"/>
    <cellStyle name="Linked Cell 2" xfId="207" xr:uid="{00000000-0005-0000-0000-0000F2010000}"/>
    <cellStyle name="Linked Cell 3" xfId="208" xr:uid="{00000000-0005-0000-0000-0000F3010000}"/>
    <cellStyle name="Linked Cell 4" xfId="209" xr:uid="{00000000-0005-0000-0000-0000F4010000}"/>
    <cellStyle name="Linked Cell 5" xfId="210" xr:uid="{00000000-0005-0000-0000-0000F5010000}"/>
    <cellStyle name="Linked Cell 6" xfId="211" xr:uid="{00000000-0005-0000-0000-0000F6010000}"/>
    <cellStyle name="Milliers [0]_3A_NumeratorReport_Option1_040611" xfId="212" xr:uid="{00000000-0005-0000-0000-0000F7010000}"/>
    <cellStyle name="Milliers_3A_NumeratorReport_Option1_040611" xfId="213" xr:uid="{00000000-0005-0000-0000-0000F8010000}"/>
    <cellStyle name="Monétaire [0]_3A_NumeratorReport_Option1_040611" xfId="214" xr:uid="{00000000-0005-0000-0000-0000F9010000}"/>
    <cellStyle name="Monétaire_3A_NumeratorReport_Option1_040611" xfId="215" xr:uid="{00000000-0005-0000-0000-0000FA010000}"/>
    <cellStyle name="Neutral 2" xfId="216" xr:uid="{00000000-0005-0000-0000-0000FB010000}"/>
    <cellStyle name="Neutral 3" xfId="217" xr:uid="{00000000-0005-0000-0000-0000FC010000}"/>
    <cellStyle name="Neutral 4" xfId="218" xr:uid="{00000000-0005-0000-0000-0000FD010000}"/>
    <cellStyle name="Neutral 5" xfId="219" xr:uid="{00000000-0005-0000-0000-0000FE010000}"/>
    <cellStyle name="Neutral 6" xfId="220" xr:uid="{00000000-0005-0000-0000-0000FF010000}"/>
    <cellStyle name="Normal" xfId="0" builtinId="0"/>
    <cellStyle name="Normal 10" xfId="221" xr:uid="{00000000-0005-0000-0000-000001020000}"/>
    <cellStyle name="Normal 11" xfId="222" xr:uid="{00000000-0005-0000-0000-000002020000}"/>
    <cellStyle name="Normal 12" xfId="223" xr:uid="{00000000-0005-0000-0000-000003020000}"/>
    <cellStyle name="Normal 13" xfId="224" xr:uid="{00000000-0005-0000-0000-000004020000}"/>
    <cellStyle name="Normal 14" xfId="225" xr:uid="{00000000-0005-0000-0000-000005020000}"/>
    <cellStyle name="Normal 15" xfId="226" xr:uid="{00000000-0005-0000-0000-000006020000}"/>
    <cellStyle name="Normal 16" xfId="227" xr:uid="{00000000-0005-0000-0000-000007020000}"/>
    <cellStyle name="Normal 17" xfId="228" xr:uid="{00000000-0005-0000-0000-000008020000}"/>
    <cellStyle name="Normal 18" xfId="229" xr:uid="{00000000-0005-0000-0000-000009020000}"/>
    <cellStyle name="Normal 19" xfId="20" xr:uid="{00000000-0005-0000-0000-00000A020000}"/>
    <cellStyle name="Normal 19 10" xfId="791" xr:uid="{00000000-0005-0000-0000-00000B020000}"/>
    <cellStyle name="Normal 19 10 2" xfId="1722" xr:uid="{837A557D-07D7-4942-8ABB-CF0D7A03A57A}"/>
    <cellStyle name="Normal 19 11" xfId="1232" xr:uid="{00000000-0005-0000-0000-00000C020000}"/>
    <cellStyle name="Normal 19 11 2" xfId="2145" xr:uid="{7C01930A-19EA-4CEB-8D6F-B87FBF3044CB}"/>
    <cellStyle name="Normal 19 12" xfId="1294" xr:uid="{9B0E9A65-33F0-4DE1-8520-1A9615E47BD7}"/>
    <cellStyle name="Normal 19 2" xfId="230" xr:uid="{00000000-0005-0000-0000-00000D020000}"/>
    <cellStyle name="Normal 19 2 2" xfId="382" xr:uid="{00000000-0005-0000-0000-00000E020000}"/>
    <cellStyle name="Normal 19 2 2 2" xfId="423" xr:uid="{00000000-0005-0000-0000-00000F020000}"/>
    <cellStyle name="Normal 19 2 2 2 2" xfId="539" xr:uid="{00000000-0005-0000-0000-000010020000}"/>
    <cellStyle name="Normal 19 2 2 2 2 2" xfId="750" xr:uid="{00000000-0005-0000-0000-000011020000}"/>
    <cellStyle name="Normal 19 2 2 2 2 2 2" xfId="1189" xr:uid="{00000000-0005-0000-0000-000012020000}"/>
    <cellStyle name="Normal 19 2 2 2 2 2 2 2" xfId="2107" xr:uid="{F515D4A2-5170-4BCE-9D39-431B29BD6FCF}"/>
    <cellStyle name="Normal 19 2 2 2 2 2 3" xfId="1685" xr:uid="{BCCD770A-F894-49B2-A31A-25746B478A05}"/>
    <cellStyle name="Normal 19 2 2 2 2 3" xfId="978" xr:uid="{00000000-0005-0000-0000-000013020000}"/>
    <cellStyle name="Normal 19 2 2 2 2 3 2" xfId="1896" xr:uid="{F0A64788-79C8-4395-AB38-122EDF7CE7E9}"/>
    <cellStyle name="Normal 19 2 2 2 2 4" xfId="1474" xr:uid="{013B35DC-B442-4BA4-A1D1-818ABE38D37B}"/>
    <cellStyle name="Normal 19 2 2 2 3" xfId="638" xr:uid="{00000000-0005-0000-0000-000014020000}"/>
    <cellStyle name="Normal 19 2 2 2 3 2" xfId="1077" xr:uid="{00000000-0005-0000-0000-000015020000}"/>
    <cellStyle name="Normal 19 2 2 2 3 2 2" xfId="1995" xr:uid="{16F612C0-401E-455F-9EC2-130C880F9673}"/>
    <cellStyle name="Normal 19 2 2 2 3 3" xfId="1573" xr:uid="{2BD16657-2DD3-409C-824A-B932A4230E7E}"/>
    <cellStyle name="Normal 19 2 2 2 4" xfId="865" xr:uid="{00000000-0005-0000-0000-000016020000}"/>
    <cellStyle name="Normal 19 2 2 2 4 2" xfId="1784" xr:uid="{4C1921E5-EC62-40F3-B917-FFE2B61B735F}"/>
    <cellStyle name="Normal 19 2 2 2 5" xfId="1362" xr:uid="{1B79F3DF-3914-431F-9903-740A47EAED3E}"/>
    <cellStyle name="Normal 19 2 2 3" xfId="499" xr:uid="{00000000-0005-0000-0000-000017020000}"/>
    <cellStyle name="Normal 19 2 2 3 2" xfId="710" xr:uid="{00000000-0005-0000-0000-000018020000}"/>
    <cellStyle name="Normal 19 2 2 3 2 2" xfId="1149" xr:uid="{00000000-0005-0000-0000-000019020000}"/>
    <cellStyle name="Normal 19 2 2 3 2 2 2" xfId="2067" xr:uid="{30ED02A6-2CE8-4CA9-AD7E-2902C41651FB}"/>
    <cellStyle name="Normal 19 2 2 3 2 3" xfId="1645" xr:uid="{AE7BE1D7-AFCF-42B4-9916-555CCB8E7D2F}"/>
    <cellStyle name="Normal 19 2 2 3 3" xfId="938" xr:uid="{00000000-0005-0000-0000-00001A020000}"/>
    <cellStyle name="Normal 19 2 2 3 3 2" xfId="1856" xr:uid="{3137882C-3C42-4901-A5DB-F541499A1D14}"/>
    <cellStyle name="Normal 19 2 2 3 4" xfId="1434" xr:uid="{75BF3697-8C9F-427A-9598-017EC7FC5D59}"/>
    <cellStyle name="Normal 19 2 2 4" xfId="598" xr:uid="{00000000-0005-0000-0000-00001B020000}"/>
    <cellStyle name="Normal 19 2 2 4 2" xfId="1037" xr:uid="{00000000-0005-0000-0000-00001C020000}"/>
    <cellStyle name="Normal 19 2 2 4 2 2" xfId="1955" xr:uid="{D8AC1216-2242-4862-BF78-772CF12FB1AE}"/>
    <cellStyle name="Normal 19 2 2 4 3" xfId="1533" xr:uid="{65558F85-D77D-4A0F-B98D-AB4E3A726FDF}"/>
    <cellStyle name="Normal 19 2 2 5" xfId="824" xr:uid="{00000000-0005-0000-0000-00001D020000}"/>
    <cellStyle name="Normal 19 2 2 5 2" xfId="1744" xr:uid="{5067ACE0-A2FE-456F-868E-4D2A2C19A1FB}"/>
    <cellStyle name="Normal 19 2 2 6" xfId="1259" xr:uid="{00000000-0005-0000-0000-00001E020000}"/>
    <cellStyle name="Normal 19 2 2 6 2" xfId="2167" xr:uid="{3A00D21D-B361-496C-BD1C-60AE72CE9FA4}"/>
    <cellStyle name="Normal 19 2 2 7" xfId="1322" xr:uid="{AAC5B3EE-0D26-42BF-8CD4-D4E51DB33674}"/>
    <cellStyle name="Normal 19 2 3" xfId="406" xr:uid="{00000000-0005-0000-0000-00001F020000}"/>
    <cellStyle name="Normal 19 2 3 2" xfId="522" xr:uid="{00000000-0005-0000-0000-000020020000}"/>
    <cellStyle name="Normal 19 2 3 2 2" xfId="733" xr:uid="{00000000-0005-0000-0000-000021020000}"/>
    <cellStyle name="Normal 19 2 3 2 2 2" xfId="1172" xr:uid="{00000000-0005-0000-0000-000022020000}"/>
    <cellStyle name="Normal 19 2 3 2 2 2 2" xfId="2090" xr:uid="{2481CE04-A806-43F4-B461-12BFFEF8D839}"/>
    <cellStyle name="Normal 19 2 3 2 2 3" xfId="1668" xr:uid="{5D6133CA-59FD-4A95-B6B0-453F28E7402F}"/>
    <cellStyle name="Normal 19 2 3 2 3" xfId="961" xr:uid="{00000000-0005-0000-0000-000023020000}"/>
    <cellStyle name="Normal 19 2 3 2 3 2" xfId="1879" xr:uid="{51330636-5B3A-478A-B60C-3C2CEC51E57B}"/>
    <cellStyle name="Normal 19 2 3 2 4" xfId="1457" xr:uid="{9C5E785B-DEBA-451F-93E4-C164FBB266BE}"/>
    <cellStyle name="Normal 19 2 3 3" xfId="621" xr:uid="{00000000-0005-0000-0000-000024020000}"/>
    <cellStyle name="Normal 19 2 3 3 2" xfId="1060" xr:uid="{00000000-0005-0000-0000-000025020000}"/>
    <cellStyle name="Normal 19 2 3 3 2 2" xfId="1978" xr:uid="{9B1F6758-8B38-433C-91D7-E270D38C557C}"/>
    <cellStyle name="Normal 19 2 3 3 3" xfId="1556" xr:uid="{351CF233-6562-4F49-8739-46BFDAA6693F}"/>
    <cellStyle name="Normal 19 2 3 4" xfId="848" xr:uid="{00000000-0005-0000-0000-000026020000}"/>
    <cellStyle name="Normal 19 2 3 4 2" xfId="1767" xr:uid="{3546565D-9B42-418F-9AD4-23129CAAC8D8}"/>
    <cellStyle name="Normal 19 2 3 5" xfId="1345" xr:uid="{448AB168-696F-433C-B18E-3C9B8CE49283}"/>
    <cellStyle name="Normal 19 2 4" xfId="461" xr:uid="{00000000-0005-0000-0000-000027020000}"/>
    <cellStyle name="Normal 19 2 4 2" xfId="676" xr:uid="{00000000-0005-0000-0000-000028020000}"/>
    <cellStyle name="Normal 19 2 4 2 2" xfId="1115" xr:uid="{00000000-0005-0000-0000-000029020000}"/>
    <cellStyle name="Normal 19 2 4 2 2 2" xfId="2033" xr:uid="{EA6A6FD1-5A53-4872-90B5-235F4B5B9C20}"/>
    <cellStyle name="Normal 19 2 4 2 3" xfId="1611" xr:uid="{8824EE9F-A5EA-42C4-9BE2-7418B946BFE3}"/>
    <cellStyle name="Normal 19 2 4 3" xfId="903" xr:uid="{00000000-0005-0000-0000-00002A020000}"/>
    <cellStyle name="Normal 19 2 4 3 2" xfId="1822" xr:uid="{CE656A91-1F63-4104-A3B8-7B4809DF3EC9}"/>
    <cellStyle name="Normal 19 2 4 4" xfId="1400" xr:uid="{4D1E157D-6FB9-457D-8D48-9F6A0636D9B0}"/>
    <cellStyle name="Normal 19 2 5" xfId="482" xr:uid="{00000000-0005-0000-0000-00002B020000}"/>
    <cellStyle name="Normal 19 2 5 2" xfId="693" xr:uid="{00000000-0005-0000-0000-00002C020000}"/>
    <cellStyle name="Normal 19 2 5 2 2" xfId="1132" xr:uid="{00000000-0005-0000-0000-00002D020000}"/>
    <cellStyle name="Normal 19 2 5 2 2 2" xfId="2050" xr:uid="{F61B8D72-B564-4B61-855C-854918E451C4}"/>
    <cellStyle name="Normal 19 2 5 2 3" xfId="1628" xr:uid="{3F78452D-000A-4369-BC3C-F8F0812E3CBF}"/>
    <cellStyle name="Normal 19 2 5 3" xfId="921" xr:uid="{00000000-0005-0000-0000-00002E020000}"/>
    <cellStyle name="Normal 19 2 5 3 2" xfId="1839" xr:uid="{A877A8DB-34A5-4539-8F87-4A83D6D50C1B}"/>
    <cellStyle name="Normal 19 2 5 4" xfId="1417" xr:uid="{FF09F9CA-6F82-4EF1-9A93-C710FBFED35C}"/>
    <cellStyle name="Normal 19 2 6" xfId="581" xr:uid="{00000000-0005-0000-0000-00002F020000}"/>
    <cellStyle name="Normal 19 2 6 2" xfId="1020" xr:uid="{00000000-0005-0000-0000-000030020000}"/>
    <cellStyle name="Normal 19 2 6 2 2" xfId="1938" xr:uid="{CA213801-047D-49D1-9D6B-7D8560839252}"/>
    <cellStyle name="Normal 19 2 6 3" xfId="1516" xr:uid="{50A9F942-5F8D-4CE6-A54F-A646961A6685}"/>
    <cellStyle name="Normal 19 2 7" xfId="805" xr:uid="{00000000-0005-0000-0000-000031020000}"/>
    <cellStyle name="Normal 19 2 7 2" xfId="1727" xr:uid="{E2392782-2FC1-4A74-B3A8-35A1C6C26369}"/>
    <cellStyle name="Normal 19 2 8" xfId="1240" xr:uid="{00000000-0005-0000-0000-000032020000}"/>
    <cellStyle name="Normal 19 2 8 2" xfId="2150" xr:uid="{E29A97C6-0397-40CE-9602-83390EBA0EAC}"/>
    <cellStyle name="Normal 19 2 9" xfId="1305" xr:uid="{D32F74F2-899B-48DB-8955-05AE18224322}"/>
    <cellStyle name="Normal 19 3" xfId="377" xr:uid="{00000000-0005-0000-0000-000033020000}"/>
    <cellStyle name="Normal 19 3 2" xfId="418" xr:uid="{00000000-0005-0000-0000-000034020000}"/>
    <cellStyle name="Normal 19 3 2 2" xfId="534" xr:uid="{00000000-0005-0000-0000-000035020000}"/>
    <cellStyle name="Normal 19 3 2 2 2" xfId="745" xr:uid="{00000000-0005-0000-0000-000036020000}"/>
    <cellStyle name="Normal 19 3 2 2 2 2" xfId="1184" xr:uid="{00000000-0005-0000-0000-000037020000}"/>
    <cellStyle name="Normal 19 3 2 2 2 2 2" xfId="2102" xr:uid="{26F2A8A4-49AE-4363-8AB8-D3224C6D8818}"/>
    <cellStyle name="Normal 19 3 2 2 2 3" xfId="1680" xr:uid="{0EBCC855-485B-4EEA-A249-324D975664D8}"/>
    <cellStyle name="Normal 19 3 2 2 3" xfId="973" xr:uid="{00000000-0005-0000-0000-000038020000}"/>
    <cellStyle name="Normal 19 3 2 2 3 2" xfId="1891" xr:uid="{DA2FA733-A713-4B3E-B245-3FD92A63BCF8}"/>
    <cellStyle name="Normal 19 3 2 2 4" xfId="1469" xr:uid="{63F4C4A8-1726-470F-BA0A-E7D5B0A1599B}"/>
    <cellStyle name="Normal 19 3 2 3" xfId="633" xr:uid="{00000000-0005-0000-0000-000039020000}"/>
    <cellStyle name="Normal 19 3 2 3 2" xfId="1072" xr:uid="{00000000-0005-0000-0000-00003A020000}"/>
    <cellStyle name="Normal 19 3 2 3 2 2" xfId="1990" xr:uid="{B3036DBE-076A-4C83-91D1-6F56D77BEDB6}"/>
    <cellStyle name="Normal 19 3 2 3 3" xfId="1568" xr:uid="{088DE95A-A877-4650-ADC3-57C13480C3BC}"/>
    <cellStyle name="Normal 19 3 2 4" xfId="860" xr:uid="{00000000-0005-0000-0000-00003B020000}"/>
    <cellStyle name="Normal 19 3 2 4 2" xfId="1779" xr:uid="{A01DAF7E-E47A-454D-A768-3D7E2D8E0101}"/>
    <cellStyle name="Normal 19 3 2 5" xfId="1357" xr:uid="{0A63D4F6-6DD0-4021-AF43-9EAC4155BCFA}"/>
    <cellStyle name="Normal 19 3 3" xfId="494" xr:uid="{00000000-0005-0000-0000-00003C020000}"/>
    <cellStyle name="Normal 19 3 3 2" xfId="705" xr:uid="{00000000-0005-0000-0000-00003D020000}"/>
    <cellStyle name="Normal 19 3 3 2 2" xfId="1144" xr:uid="{00000000-0005-0000-0000-00003E020000}"/>
    <cellStyle name="Normal 19 3 3 2 2 2" xfId="2062" xr:uid="{84EF0A12-6129-4529-8C32-6D050DCFF38A}"/>
    <cellStyle name="Normal 19 3 3 2 3" xfId="1640" xr:uid="{AF606050-3C54-4B4A-B6FD-332E026AA41D}"/>
    <cellStyle name="Normal 19 3 3 3" xfId="933" xr:uid="{00000000-0005-0000-0000-00003F020000}"/>
    <cellStyle name="Normal 19 3 3 3 2" xfId="1851" xr:uid="{094D5AE0-4F27-4F39-9840-72EEEF100C19}"/>
    <cellStyle name="Normal 19 3 3 4" xfId="1429" xr:uid="{ADF54229-A791-4F9E-8FAC-E15557EF4138}"/>
    <cellStyle name="Normal 19 3 4" xfId="593" xr:uid="{00000000-0005-0000-0000-000040020000}"/>
    <cellStyle name="Normal 19 3 4 2" xfId="1032" xr:uid="{00000000-0005-0000-0000-000041020000}"/>
    <cellStyle name="Normal 19 3 4 2 2" xfId="1950" xr:uid="{C12CDBEF-A3AA-419A-A040-9F4A0A9D8D39}"/>
    <cellStyle name="Normal 19 3 4 3" xfId="1528" xr:uid="{557EC07D-FA12-4958-9B5E-55C1151D30A1}"/>
    <cellStyle name="Normal 19 3 5" xfId="819" xr:uid="{00000000-0005-0000-0000-000042020000}"/>
    <cellStyle name="Normal 19 3 5 2" xfId="1739" xr:uid="{99E0B1D2-54EB-4DD8-BBC0-A114EDEEAC84}"/>
    <cellStyle name="Normal 19 3 6" xfId="1254" xr:uid="{00000000-0005-0000-0000-000043020000}"/>
    <cellStyle name="Normal 19 3 6 2" xfId="2162" xr:uid="{39FC17D3-E5A3-4092-A4AD-7C86BC472EF0}"/>
    <cellStyle name="Normal 19 3 7" xfId="1317" xr:uid="{49B52AD7-065B-492D-99E9-DD01575CDFAB}"/>
    <cellStyle name="Normal 19 4" xfId="401" xr:uid="{00000000-0005-0000-0000-000044020000}"/>
    <cellStyle name="Normal 19 4 2" xfId="517" xr:uid="{00000000-0005-0000-0000-000045020000}"/>
    <cellStyle name="Normal 19 4 2 2" xfId="728" xr:uid="{00000000-0005-0000-0000-000046020000}"/>
    <cellStyle name="Normal 19 4 2 2 2" xfId="1167" xr:uid="{00000000-0005-0000-0000-000047020000}"/>
    <cellStyle name="Normal 19 4 2 2 2 2" xfId="2085" xr:uid="{1275088D-0596-46E4-BC12-5EBC5DB24215}"/>
    <cellStyle name="Normal 19 4 2 2 3" xfId="1663" xr:uid="{3DC99240-AD6C-4329-8AC4-83F5C28D3417}"/>
    <cellStyle name="Normal 19 4 2 3" xfId="956" xr:uid="{00000000-0005-0000-0000-000048020000}"/>
    <cellStyle name="Normal 19 4 2 3 2" xfId="1874" xr:uid="{90AA0F08-BD46-48F2-AD19-F71B5D36F4ED}"/>
    <cellStyle name="Normal 19 4 2 4" xfId="1452" xr:uid="{198F12EA-9A73-4D36-AC2A-12B8B2201D06}"/>
    <cellStyle name="Normal 19 4 3" xfId="616" xr:uid="{00000000-0005-0000-0000-000049020000}"/>
    <cellStyle name="Normal 19 4 3 2" xfId="1055" xr:uid="{00000000-0005-0000-0000-00004A020000}"/>
    <cellStyle name="Normal 19 4 3 2 2" xfId="1973" xr:uid="{8F909A26-6E72-4EC5-938E-194D5946EAAB}"/>
    <cellStyle name="Normal 19 4 3 3" xfId="1551" xr:uid="{85ACEFEA-D011-4880-9A5B-CACAE87240C0}"/>
    <cellStyle name="Normal 19 4 4" xfId="843" xr:uid="{00000000-0005-0000-0000-00004B020000}"/>
    <cellStyle name="Normal 19 4 4 2" xfId="1762" xr:uid="{85AE01F3-76E8-4D65-B579-1D8790B333B5}"/>
    <cellStyle name="Normal 19 4 5" xfId="1340" xr:uid="{FBC0186F-6FA4-4177-9F02-D8B61D9E7347}"/>
    <cellStyle name="Normal 19 5" xfId="439" xr:uid="{00000000-0005-0000-0000-00004C020000}"/>
    <cellStyle name="Normal 19 5 2" xfId="555" xr:uid="{00000000-0005-0000-0000-00004D020000}"/>
    <cellStyle name="Normal 19 5 2 2" xfId="766" xr:uid="{00000000-0005-0000-0000-00004E020000}"/>
    <cellStyle name="Normal 19 5 2 2 2" xfId="1205" xr:uid="{00000000-0005-0000-0000-00004F020000}"/>
    <cellStyle name="Normal 19 5 2 2 2 2" xfId="2123" xr:uid="{AB97B537-66BC-4016-A939-087D2BC0A333}"/>
    <cellStyle name="Normal 19 5 2 2 3" xfId="1701" xr:uid="{748E2006-0C01-46C1-BACE-F8E8F45303F6}"/>
    <cellStyle name="Normal 19 5 2 3" xfId="994" xr:uid="{00000000-0005-0000-0000-000050020000}"/>
    <cellStyle name="Normal 19 5 2 3 2" xfId="1912" xr:uid="{6C7955EE-0B11-4C95-BCC8-BD5B6F94A4A9}"/>
    <cellStyle name="Normal 19 5 2 4" xfId="1490" xr:uid="{5CAAB4DB-1AF3-4EEA-8976-F5127BDB980B}"/>
    <cellStyle name="Normal 19 5 3" xfId="654" xr:uid="{00000000-0005-0000-0000-000051020000}"/>
    <cellStyle name="Normal 19 5 3 2" xfId="1093" xr:uid="{00000000-0005-0000-0000-000052020000}"/>
    <cellStyle name="Normal 19 5 3 2 2" xfId="2011" xr:uid="{489AA482-3311-4953-B9F5-3212D8460CEA}"/>
    <cellStyle name="Normal 19 5 3 3" xfId="1589" xr:uid="{1D3FC859-B701-462E-A8DF-03F4E60380FC}"/>
    <cellStyle name="Normal 19 5 4" xfId="881" xr:uid="{00000000-0005-0000-0000-000053020000}"/>
    <cellStyle name="Normal 19 5 4 2" xfId="1800" xr:uid="{82E5F189-9E44-4F03-9393-5C52E8BD75BA}"/>
    <cellStyle name="Normal 19 5 5" xfId="1378" xr:uid="{FDB6DA21-0AA9-4B4B-BBED-F3D4DD89E2A6}"/>
    <cellStyle name="Normal 19 6" xfId="449" xr:uid="{00000000-0005-0000-0000-000054020000}"/>
    <cellStyle name="Normal 19 6 2" xfId="565" xr:uid="{00000000-0005-0000-0000-000055020000}"/>
    <cellStyle name="Normal 19 6 2 2" xfId="776" xr:uid="{00000000-0005-0000-0000-000056020000}"/>
    <cellStyle name="Normal 19 6 2 2 2" xfId="1215" xr:uid="{00000000-0005-0000-0000-000057020000}"/>
    <cellStyle name="Normal 19 6 2 2 2 2" xfId="2133" xr:uid="{44E4E0D2-A8F2-484E-BDDB-5DDBB3C7B0B7}"/>
    <cellStyle name="Normal 19 6 2 2 3" xfId="1711" xr:uid="{C2B9B794-CEB6-46D7-AB42-037AC51C9EA2}"/>
    <cellStyle name="Normal 19 6 2 3" xfId="1004" xr:uid="{00000000-0005-0000-0000-000058020000}"/>
    <cellStyle name="Normal 19 6 2 3 2" xfId="1922" xr:uid="{A6F1593F-5073-4B82-88CE-BBA17227C306}"/>
    <cellStyle name="Normal 19 6 2 4" xfId="1500" xr:uid="{68DC7555-86D9-4718-9006-2187E1739603}"/>
    <cellStyle name="Normal 19 6 3" xfId="664" xr:uid="{00000000-0005-0000-0000-000059020000}"/>
    <cellStyle name="Normal 19 6 3 2" xfId="1103" xr:uid="{00000000-0005-0000-0000-00005A020000}"/>
    <cellStyle name="Normal 19 6 3 2 2" xfId="2021" xr:uid="{A7EA7AA4-8C05-456F-9DAF-3E7C31F9B3DB}"/>
    <cellStyle name="Normal 19 6 3 3" xfId="1599" xr:uid="{0E3F44B9-E282-4A02-9098-A70899484844}"/>
    <cellStyle name="Normal 19 6 4" xfId="891" xr:uid="{00000000-0005-0000-0000-00005B020000}"/>
    <cellStyle name="Normal 19 6 4 2" xfId="1810" xr:uid="{013E6E07-9A31-4CD2-8846-263BABC009A7}"/>
    <cellStyle name="Normal 19 6 5" xfId="1388" xr:uid="{5BC219E6-5A3E-4975-99DB-C6640B4878B4}"/>
    <cellStyle name="Normal 19 7" xfId="455" xr:uid="{00000000-0005-0000-0000-00005C020000}"/>
    <cellStyle name="Normal 19 7 2" xfId="670" xr:uid="{00000000-0005-0000-0000-00005D020000}"/>
    <cellStyle name="Normal 19 7 2 2" xfId="1109" xr:uid="{00000000-0005-0000-0000-00005E020000}"/>
    <cellStyle name="Normal 19 7 2 2 2" xfId="2027" xr:uid="{9F8C36C1-79EF-4CDB-81F3-2BA8E8B03421}"/>
    <cellStyle name="Normal 19 7 2 3" xfId="1605" xr:uid="{33613582-35C1-43F1-8C29-242AA7E72251}"/>
    <cellStyle name="Normal 19 7 3" xfId="897" xr:uid="{00000000-0005-0000-0000-00005F020000}"/>
    <cellStyle name="Normal 19 7 3 2" xfId="1816" xr:uid="{A20981DE-E675-43A4-9D53-C64D7F7A16CE}"/>
    <cellStyle name="Normal 19 7 4" xfId="1394" xr:uid="{0E101B5E-6FB3-49B7-92D2-E9301A1BFC3F}"/>
    <cellStyle name="Normal 19 8" xfId="477" xr:uid="{00000000-0005-0000-0000-000060020000}"/>
    <cellStyle name="Normal 19 8 2" xfId="688" xr:uid="{00000000-0005-0000-0000-000061020000}"/>
    <cellStyle name="Normal 19 8 2 2" xfId="1127" xr:uid="{00000000-0005-0000-0000-000062020000}"/>
    <cellStyle name="Normal 19 8 2 2 2" xfId="2045" xr:uid="{DC877A65-CC9C-468A-8028-56AD402447B6}"/>
    <cellStyle name="Normal 19 8 2 3" xfId="1623" xr:uid="{9AB54895-C11F-43A4-9EB1-5D6139F75789}"/>
    <cellStyle name="Normal 19 8 3" xfId="916" xr:uid="{00000000-0005-0000-0000-000063020000}"/>
    <cellStyle name="Normal 19 8 3 2" xfId="1834" xr:uid="{427EC025-9826-4E81-9DC3-B9388B423AD1}"/>
    <cellStyle name="Normal 19 8 4" xfId="1412" xr:uid="{F1F85714-C75D-49EA-BC82-47D35F942D18}"/>
    <cellStyle name="Normal 19 9" xfId="576" xr:uid="{00000000-0005-0000-0000-000064020000}"/>
    <cellStyle name="Normal 19 9 2" xfId="1015" xr:uid="{00000000-0005-0000-0000-000065020000}"/>
    <cellStyle name="Normal 19 9 2 2" xfId="1933" xr:uid="{ABE49A91-A8D8-4282-AEC0-5EE713B154A2}"/>
    <cellStyle name="Normal 19 9 3" xfId="1511" xr:uid="{3C6B8A80-4A64-4756-AA84-B68271781B56}"/>
    <cellStyle name="Normal 2" xfId="5" xr:uid="{00000000-0005-0000-0000-000066020000}"/>
    <cellStyle name="Normal 2 2" xfId="11" xr:uid="{00000000-0005-0000-0000-000067020000}"/>
    <cellStyle name="Normal 2 2 10" xfId="1289" xr:uid="{E41A556C-F40F-4CBE-A616-489C5B153282}"/>
    <cellStyle name="Normal 2 2 2" xfId="231" xr:uid="{00000000-0005-0000-0000-000068020000}"/>
    <cellStyle name="Normal 2 2 3" xfId="373" xr:uid="{00000000-0005-0000-0000-000069020000}"/>
    <cellStyle name="Normal 2 2 3 2" xfId="414" xr:uid="{00000000-0005-0000-0000-00006A020000}"/>
    <cellStyle name="Normal 2 2 3 2 2" xfId="530" xr:uid="{00000000-0005-0000-0000-00006B020000}"/>
    <cellStyle name="Normal 2 2 3 2 2 2" xfId="741" xr:uid="{00000000-0005-0000-0000-00006C020000}"/>
    <cellStyle name="Normal 2 2 3 2 2 2 2" xfId="1180" xr:uid="{00000000-0005-0000-0000-00006D020000}"/>
    <cellStyle name="Normal 2 2 3 2 2 2 2 2" xfId="2098" xr:uid="{D9F2E623-599D-4BB4-A82C-E74163FE440C}"/>
    <cellStyle name="Normal 2 2 3 2 2 2 3" xfId="1676" xr:uid="{DBB718D3-EFF9-42B3-9F69-FBACAE5BEE97}"/>
    <cellStyle name="Normal 2 2 3 2 2 3" xfId="969" xr:uid="{00000000-0005-0000-0000-00006E020000}"/>
    <cellStyle name="Normal 2 2 3 2 2 3 2" xfId="1887" xr:uid="{5D35BB2E-32E0-4E4C-96C9-E8A7FE11BF28}"/>
    <cellStyle name="Normal 2 2 3 2 2 4" xfId="1465" xr:uid="{D321AC27-3553-402C-82AF-18BC09F31A29}"/>
    <cellStyle name="Normal 2 2 3 2 3" xfId="629" xr:uid="{00000000-0005-0000-0000-00006F020000}"/>
    <cellStyle name="Normal 2 2 3 2 3 2" xfId="1068" xr:uid="{00000000-0005-0000-0000-000070020000}"/>
    <cellStyle name="Normal 2 2 3 2 3 2 2" xfId="1986" xr:uid="{D5A70CEF-B14E-4DD5-A273-93FAC62C8A07}"/>
    <cellStyle name="Normal 2 2 3 2 3 3" xfId="1564" xr:uid="{78557E95-DEC1-4A16-A703-DF4DB3FFB30A}"/>
    <cellStyle name="Normal 2 2 3 2 4" xfId="856" xr:uid="{00000000-0005-0000-0000-000071020000}"/>
    <cellStyle name="Normal 2 2 3 2 4 2" xfId="1775" xr:uid="{81B11FFA-92C2-4A43-ADA4-33D7B9B638DB}"/>
    <cellStyle name="Normal 2 2 3 2 5" xfId="1353" xr:uid="{17E9F81A-BB1B-4E80-9DE3-1AE8C13344CD}"/>
    <cellStyle name="Normal 2 2 3 3" xfId="490" xr:uid="{00000000-0005-0000-0000-000072020000}"/>
    <cellStyle name="Normal 2 2 3 3 2" xfId="701" xr:uid="{00000000-0005-0000-0000-000073020000}"/>
    <cellStyle name="Normal 2 2 3 3 2 2" xfId="1140" xr:uid="{00000000-0005-0000-0000-000074020000}"/>
    <cellStyle name="Normal 2 2 3 3 2 2 2" xfId="2058" xr:uid="{87205016-3004-44CE-A546-6DCFC6E6DE84}"/>
    <cellStyle name="Normal 2 2 3 3 2 3" xfId="1636" xr:uid="{7EFE369A-2A9C-4AE8-9D6E-B0E907AB3A47}"/>
    <cellStyle name="Normal 2 2 3 3 3" xfId="929" xr:uid="{00000000-0005-0000-0000-000075020000}"/>
    <cellStyle name="Normal 2 2 3 3 3 2" xfId="1847" xr:uid="{753C4546-8BB1-49F6-BD18-93823BB2714A}"/>
    <cellStyle name="Normal 2 2 3 3 4" xfId="1425" xr:uid="{C78EF1ED-33DB-4FAD-9D8C-057DA58BE748}"/>
    <cellStyle name="Normal 2 2 3 4" xfId="589" xr:uid="{00000000-0005-0000-0000-000076020000}"/>
    <cellStyle name="Normal 2 2 3 4 2" xfId="1028" xr:uid="{00000000-0005-0000-0000-000077020000}"/>
    <cellStyle name="Normal 2 2 3 4 2 2" xfId="1946" xr:uid="{43736CE1-F069-4F73-B157-DE365B09C237}"/>
    <cellStyle name="Normal 2 2 3 4 3" xfId="1524" xr:uid="{C5F8D92F-C3DD-4115-BF07-FA22B26791E5}"/>
    <cellStyle name="Normal 2 2 3 5" xfId="815" xr:uid="{00000000-0005-0000-0000-000078020000}"/>
    <cellStyle name="Normal 2 2 3 5 2" xfId="1735" xr:uid="{83C806EE-C1C7-4D10-96B3-55685F130CD2}"/>
    <cellStyle name="Normal 2 2 3 6" xfId="1250" xr:uid="{00000000-0005-0000-0000-000079020000}"/>
    <cellStyle name="Normal 2 2 3 6 2" xfId="2158" xr:uid="{07A34DD8-0C46-442E-B45B-957A55097476}"/>
    <cellStyle name="Normal 2 2 3 7" xfId="1313" xr:uid="{EC5167DA-FC66-4068-9BD5-F4D34DAB89FF}"/>
    <cellStyle name="Normal 2 2 4" xfId="397" xr:uid="{00000000-0005-0000-0000-00007A020000}"/>
    <cellStyle name="Normal 2 2 4 2" xfId="513" xr:uid="{00000000-0005-0000-0000-00007B020000}"/>
    <cellStyle name="Normal 2 2 4 2 2" xfId="724" xr:uid="{00000000-0005-0000-0000-00007C020000}"/>
    <cellStyle name="Normal 2 2 4 2 2 2" xfId="1163" xr:uid="{00000000-0005-0000-0000-00007D020000}"/>
    <cellStyle name="Normal 2 2 4 2 2 2 2" xfId="2081" xr:uid="{7A52FFFE-DCAD-48FE-AB03-27711488D01A}"/>
    <cellStyle name="Normal 2 2 4 2 2 3" xfId="1659" xr:uid="{2E242EF8-3B5B-40E1-A37F-C83313CBD3B9}"/>
    <cellStyle name="Normal 2 2 4 2 3" xfId="952" xr:uid="{00000000-0005-0000-0000-00007E020000}"/>
    <cellStyle name="Normal 2 2 4 2 3 2" xfId="1870" xr:uid="{7507622C-CF56-4AB8-A031-B8047E4A907F}"/>
    <cellStyle name="Normal 2 2 4 2 4" xfId="1448" xr:uid="{A9103738-1FF8-4CA3-A46B-4F4608DE5C0B}"/>
    <cellStyle name="Normal 2 2 4 3" xfId="612" xr:uid="{00000000-0005-0000-0000-00007F020000}"/>
    <cellStyle name="Normal 2 2 4 3 2" xfId="1051" xr:uid="{00000000-0005-0000-0000-000080020000}"/>
    <cellStyle name="Normal 2 2 4 3 2 2" xfId="1969" xr:uid="{D5306845-C549-4678-A41B-5B146360FC05}"/>
    <cellStyle name="Normal 2 2 4 3 3" xfId="1547" xr:uid="{D8B797EB-405A-4FDF-9612-51CB0F4FC3D0}"/>
    <cellStyle name="Normal 2 2 4 4" xfId="839" xr:uid="{00000000-0005-0000-0000-000081020000}"/>
    <cellStyle name="Normal 2 2 4 4 2" xfId="1758" xr:uid="{99EBF86E-C6B1-45EA-89F4-D96327A0843E}"/>
    <cellStyle name="Normal 2 2 4 5" xfId="1336" xr:uid="{F5CF7F21-ECC5-4F66-A3E3-68BEBD84F333}"/>
    <cellStyle name="Normal 2 2 5" xfId="472" xr:uid="{00000000-0005-0000-0000-000082020000}"/>
    <cellStyle name="Normal 2 2 5 2" xfId="684" xr:uid="{00000000-0005-0000-0000-000083020000}"/>
    <cellStyle name="Normal 2 2 5 2 2" xfId="1123" xr:uid="{00000000-0005-0000-0000-000084020000}"/>
    <cellStyle name="Normal 2 2 5 2 2 2" xfId="2041" xr:uid="{A1C9A28E-67FA-42F1-9D9D-9ED041623248}"/>
    <cellStyle name="Normal 2 2 5 2 3" xfId="1619" xr:uid="{4D7A902B-C46E-45AF-8B12-FAF6C37881E8}"/>
    <cellStyle name="Normal 2 2 5 3" xfId="912" xr:uid="{00000000-0005-0000-0000-000085020000}"/>
    <cellStyle name="Normal 2 2 5 3 2" xfId="1830" xr:uid="{DF245AC7-9337-4DE9-A52C-6FAB859FEF85}"/>
    <cellStyle name="Normal 2 2 5 4" xfId="1408" xr:uid="{206774EF-1D35-4B2C-818C-2FBA24FC5949}"/>
    <cellStyle name="Normal 2 2 6" xfId="572" xr:uid="{00000000-0005-0000-0000-000086020000}"/>
    <cellStyle name="Normal 2 2 6 2" xfId="1011" xr:uid="{00000000-0005-0000-0000-000087020000}"/>
    <cellStyle name="Normal 2 2 6 2 2" xfId="1929" xr:uid="{2CA23822-D757-402A-80F9-CEA40FA94825}"/>
    <cellStyle name="Normal 2 2 6 3" xfId="1507" xr:uid="{2A2D03DD-7ACC-4FC7-8F0F-861DFEDECFF8}"/>
    <cellStyle name="Normal 2 2 7" xfId="785" xr:uid="{00000000-0005-0000-0000-000088020000}"/>
    <cellStyle name="Normal 2 2 7 2" xfId="1718" xr:uid="{9D6E86CB-30DF-4999-AA98-317B7F73A120}"/>
    <cellStyle name="Normal 2 2 8" xfId="1219" xr:uid="{00000000-0005-0000-0000-000089020000}"/>
    <cellStyle name="Normal 2 2 9" xfId="1227" xr:uid="{00000000-0005-0000-0000-00008A020000}"/>
    <cellStyle name="Normal 2 2 9 2" xfId="2141" xr:uid="{577E5D4C-93DA-47BA-84E9-E6B913A6C4AE}"/>
    <cellStyle name="Normal 2 3" xfId="232" xr:uid="{00000000-0005-0000-0000-00008B020000}"/>
    <cellStyle name="Normal 2 4" xfId="33" xr:uid="{00000000-0005-0000-0000-00008C020000}"/>
    <cellStyle name="Normal 2 5" xfId="434" xr:uid="{00000000-0005-0000-0000-00008D020000}"/>
    <cellStyle name="Normal 2 5 2" xfId="550" xr:uid="{00000000-0005-0000-0000-00008E020000}"/>
    <cellStyle name="Normal 2 5 2 2" xfId="761" xr:uid="{00000000-0005-0000-0000-00008F020000}"/>
    <cellStyle name="Normal 2 5 2 2 2" xfId="1200" xr:uid="{00000000-0005-0000-0000-000090020000}"/>
    <cellStyle name="Normal 2 5 2 2 2 2" xfId="2118" xr:uid="{8F5607CD-0CD7-47B7-B050-00C6DF2752DB}"/>
    <cellStyle name="Normal 2 5 2 2 3" xfId="1696" xr:uid="{68F9A44F-BBD5-454E-BEB3-689ED212CBBA}"/>
    <cellStyle name="Normal 2 5 2 3" xfId="989" xr:uid="{00000000-0005-0000-0000-000091020000}"/>
    <cellStyle name="Normal 2 5 2 3 2" xfId="1907" xr:uid="{36691598-CC2C-4C6F-B833-3DF388C8A158}"/>
    <cellStyle name="Normal 2 5 2 4" xfId="1485" xr:uid="{EF2F2FB9-947E-45F7-98F7-1CD03A09726B}"/>
    <cellStyle name="Normal 2 5 3" xfId="649" xr:uid="{00000000-0005-0000-0000-000092020000}"/>
    <cellStyle name="Normal 2 5 3 2" xfId="1088" xr:uid="{00000000-0005-0000-0000-000093020000}"/>
    <cellStyle name="Normal 2 5 3 2 2" xfId="2006" xr:uid="{B253C1A8-7BA5-4562-B800-3C6B67EE4E01}"/>
    <cellStyle name="Normal 2 5 3 3" xfId="1584" xr:uid="{8D558A69-1E17-4415-8CF5-F9ABE1B10BE8}"/>
    <cellStyle name="Normal 2 5 4" xfId="876" xr:uid="{00000000-0005-0000-0000-000094020000}"/>
    <cellStyle name="Normal 2 5 4 2" xfId="1795" xr:uid="{C9810217-E6FC-41E2-9465-E15270F1F2F2}"/>
    <cellStyle name="Normal 2 5 5" xfId="1373" xr:uid="{A440CA8F-0D41-4ABE-86D5-EEF5533E7B28}"/>
    <cellStyle name="Normal 2 6" xfId="444" xr:uid="{00000000-0005-0000-0000-000095020000}"/>
    <cellStyle name="Normal 2 6 2" xfId="560" xr:uid="{00000000-0005-0000-0000-000096020000}"/>
    <cellStyle name="Normal 2 6 2 2" xfId="771" xr:uid="{00000000-0005-0000-0000-000097020000}"/>
    <cellStyle name="Normal 2 6 2 2 2" xfId="1210" xr:uid="{00000000-0005-0000-0000-000098020000}"/>
    <cellStyle name="Normal 2 6 2 2 2 2" xfId="2128" xr:uid="{B53DFEB5-B70B-4831-8ED8-A5A8354ADFC7}"/>
    <cellStyle name="Normal 2 6 2 2 3" xfId="1706" xr:uid="{04AFA715-357D-4654-896D-9C2424CAA10E}"/>
    <cellStyle name="Normal 2 6 2 3" xfId="999" xr:uid="{00000000-0005-0000-0000-000099020000}"/>
    <cellStyle name="Normal 2 6 2 3 2" xfId="1917" xr:uid="{5190CBAD-1844-408F-9DB2-20530140EF97}"/>
    <cellStyle name="Normal 2 6 2 4" xfId="1495" xr:uid="{BAC23E58-D4EE-4ED8-823E-2C26C3096338}"/>
    <cellStyle name="Normal 2 6 3" xfId="659" xr:uid="{00000000-0005-0000-0000-00009A020000}"/>
    <cellStyle name="Normal 2 6 3 2" xfId="1098" xr:uid="{00000000-0005-0000-0000-00009B020000}"/>
    <cellStyle name="Normal 2 6 3 2 2" xfId="2016" xr:uid="{9335D583-5796-4338-9150-46E740F74DDE}"/>
    <cellStyle name="Normal 2 6 3 3" xfId="1594" xr:uid="{021E8D6B-4425-4339-8A88-6D7B5BCB7F32}"/>
    <cellStyle name="Normal 2 6 4" xfId="886" xr:uid="{00000000-0005-0000-0000-00009C020000}"/>
    <cellStyle name="Normal 2 6 4 2" xfId="1805" xr:uid="{8F1D4284-51D3-4F6D-99B7-A396CAF4231D}"/>
    <cellStyle name="Normal 2 6 5" xfId="1383" xr:uid="{EF1C24B1-6EDA-42C3-8341-7F7C70182423}"/>
    <cellStyle name="Normal 2 7" xfId="453" xr:uid="{00000000-0005-0000-0000-00009D020000}"/>
    <cellStyle name="Normal 2 7 2" xfId="668" xr:uid="{00000000-0005-0000-0000-00009E020000}"/>
    <cellStyle name="Normal 2 7 2 2" xfId="1107" xr:uid="{00000000-0005-0000-0000-00009F020000}"/>
    <cellStyle name="Normal 2 7 2 2 2" xfId="2025" xr:uid="{2E95FB8E-49AD-4A1E-B33D-69543A16BC5A}"/>
    <cellStyle name="Normal 2 7 2 3" xfId="1603" xr:uid="{2D15A342-E280-4FC6-BF7B-C0E3D66C9D5E}"/>
    <cellStyle name="Normal 2 7 3" xfId="895" xr:uid="{00000000-0005-0000-0000-0000A0020000}"/>
    <cellStyle name="Normal 2 7 3 2" xfId="1814" xr:uid="{31EAC4CE-A626-443F-A3C3-EB96394CC535}"/>
    <cellStyle name="Normal 2 7 4" xfId="1392" xr:uid="{EF23128B-5D30-4DDD-A978-5F52F4AA74AF}"/>
    <cellStyle name="Normal 20" xfId="233" xr:uid="{00000000-0005-0000-0000-0000A1020000}"/>
    <cellStyle name="Normal 21" xfId="234" xr:uid="{00000000-0005-0000-0000-0000A2020000}"/>
    <cellStyle name="Normal 22" xfId="235" xr:uid="{00000000-0005-0000-0000-0000A3020000}"/>
    <cellStyle name="Normal 23" xfId="236" xr:uid="{00000000-0005-0000-0000-0000A4020000}"/>
    <cellStyle name="Normal 24" xfId="237" xr:uid="{00000000-0005-0000-0000-0000A5020000}"/>
    <cellStyle name="Normal 25" xfId="238" xr:uid="{00000000-0005-0000-0000-0000A6020000}"/>
    <cellStyle name="Normal 26" xfId="239" xr:uid="{00000000-0005-0000-0000-0000A7020000}"/>
    <cellStyle name="Normal 26 2" xfId="240" xr:uid="{00000000-0005-0000-0000-0000A8020000}"/>
    <cellStyle name="Normal 26 2 2" xfId="349" xr:uid="{00000000-0005-0000-0000-0000A9020000}"/>
    <cellStyle name="Normal 26 3" xfId="348" xr:uid="{00000000-0005-0000-0000-0000AA020000}"/>
    <cellStyle name="Normal 27" xfId="241" xr:uid="{00000000-0005-0000-0000-0000AB020000}"/>
    <cellStyle name="Normal 27 2" xfId="26" xr:uid="{00000000-0005-0000-0000-0000AC020000}"/>
    <cellStyle name="Normal 27 2 2" xfId="351" xr:uid="{00000000-0005-0000-0000-0000AD020000}"/>
    <cellStyle name="Normal 27 3" xfId="350" xr:uid="{00000000-0005-0000-0000-0000AE020000}"/>
    <cellStyle name="Normal 28" xfId="242" xr:uid="{00000000-0005-0000-0000-0000AF020000}"/>
    <cellStyle name="Normal 29" xfId="243" xr:uid="{00000000-0005-0000-0000-0000B0020000}"/>
    <cellStyle name="Normal 29 2" xfId="352" xr:uid="{00000000-0005-0000-0000-0000B1020000}"/>
    <cellStyle name="Normal 3" xfId="4" xr:uid="{00000000-0005-0000-0000-0000B2020000}"/>
    <cellStyle name="Normal 3 10" xfId="466" xr:uid="{00000000-0005-0000-0000-0000B3020000}"/>
    <cellStyle name="Normal 3 10 2" xfId="681" xr:uid="{00000000-0005-0000-0000-0000B4020000}"/>
    <cellStyle name="Normal 3 10 2 2" xfId="1120" xr:uid="{00000000-0005-0000-0000-0000B5020000}"/>
    <cellStyle name="Normal 3 10 2 2 2" xfId="2038" xr:uid="{3256B28D-C59F-4063-AF57-9B02E64CED52}"/>
    <cellStyle name="Normal 3 10 2 3" xfId="1616" xr:uid="{7EEE60EF-99B6-4FF7-BBB9-DA505A5CBEF3}"/>
    <cellStyle name="Normal 3 10 3" xfId="908" xr:uid="{00000000-0005-0000-0000-0000B6020000}"/>
    <cellStyle name="Normal 3 10 3 2" xfId="1827" xr:uid="{389BDB85-46EA-4BD9-B4EA-B9C8A3F4E2BC}"/>
    <cellStyle name="Normal 3 10 4" xfId="1405" xr:uid="{327499E4-0579-4202-9659-35AA524F82F9}"/>
    <cellStyle name="Normal 3 11" xfId="569" xr:uid="{00000000-0005-0000-0000-0000B7020000}"/>
    <cellStyle name="Normal 3 11 2" xfId="1008" xr:uid="{00000000-0005-0000-0000-0000B8020000}"/>
    <cellStyle name="Normal 3 11 2 2" xfId="1926" xr:uid="{07E808F8-D795-4EC6-A434-B983330247FE}"/>
    <cellStyle name="Normal 3 11 3" xfId="1504" xr:uid="{26C76F35-4707-41CA-986F-57F358751A6E}"/>
    <cellStyle name="Normal 3 12" xfId="781" xr:uid="{00000000-0005-0000-0000-0000B9020000}"/>
    <cellStyle name="Normal 3 12 2" xfId="1715" xr:uid="{AD6EC3E9-B639-44F8-AC4F-22C5D288B98B}"/>
    <cellStyle name="Normal 3 13" xfId="1221" xr:uid="{00000000-0005-0000-0000-0000BA020000}"/>
    <cellStyle name="Normal 3 13 2" xfId="2137" xr:uid="{73934862-2209-49F4-9DEE-698501E3BA9E}"/>
    <cellStyle name="Normal 3 14" xfId="1286" xr:uid="{D71C7385-6CA4-4CCA-8889-E098FC85F577}"/>
    <cellStyle name="Normal 3 2" xfId="245" xr:uid="{00000000-0005-0000-0000-0000BB020000}"/>
    <cellStyle name="Normal 3 2 2" xfId="383" xr:uid="{00000000-0005-0000-0000-0000BC020000}"/>
    <cellStyle name="Normal 3 2 2 2" xfId="424" xr:uid="{00000000-0005-0000-0000-0000BD020000}"/>
    <cellStyle name="Normal 3 2 2 2 2" xfId="540" xr:uid="{00000000-0005-0000-0000-0000BE020000}"/>
    <cellStyle name="Normal 3 2 2 2 2 2" xfId="751" xr:uid="{00000000-0005-0000-0000-0000BF020000}"/>
    <cellStyle name="Normal 3 2 2 2 2 2 2" xfId="1190" xr:uid="{00000000-0005-0000-0000-0000C0020000}"/>
    <cellStyle name="Normal 3 2 2 2 2 2 2 2" xfId="2108" xr:uid="{CB4C379E-D254-4D1A-8F4D-F48BEF7FE48C}"/>
    <cellStyle name="Normal 3 2 2 2 2 2 3" xfId="1686" xr:uid="{1E912FE4-06F9-49E6-B69E-792F7647B02B}"/>
    <cellStyle name="Normal 3 2 2 2 2 3" xfId="979" xr:uid="{00000000-0005-0000-0000-0000C1020000}"/>
    <cellStyle name="Normal 3 2 2 2 2 3 2" xfId="1897" xr:uid="{9ADBD4C4-B86D-4EE2-9CD5-6A85AEEDF6F2}"/>
    <cellStyle name="Normal 3 2 2 2 2 4" xfId="1475" xr:uid="{B8F86111-2BA9-4AE3-B7C8-7F2615EE6BB0}"/>
    <cellStyle name="Normal 3 2 2 2 3" xfId="639" xr:uid="{00000000-0005-0000-0000-0000C2020000}"/>
    <cellStyle name="Normal 3 2 2 2 3 2" xfId="1078" xr:uid="{00000000-0005-0000-0000-0000C3020000}"/>
    <cellStyle name="Normal 3 2 2 2 3 2 2" xfId="1996" xr:uid="{464C8A07-02CA-456E-BB0B-0D9A73AD6BC9}"/>
    <cellStyle name="Normal 3 2 2 2 3 3" xfId="1574" xr:uid="{72DB760C-A06D-43EE-91C2-7012572EBDAD}"/>
    <cellStyle name="Normal 3 2 2 2 4" xfId="866" xr:uid="{00000000-0005-0000-0000-0000C4020000}"/>
    <cellStyle name="Normal 3 2 2 2 4 2" xfId="1785" xr:uid="{7E7B3F0D-270C-4295-B959-73016868EAD4}"/>
    <cellStyle name="Normal 3 2 2 2 5" xfId="1363" xr:uid="{A50486AB-F489-4677-A458-450183308420}"/>
    <cellStyle name="Normal 3 2 2 3" xfId="500" xr:uid="{00000000-0005-0000-0000-0000C5020000}"/>
    <cellStyle name="Normal 3 2 2 3 2" xfId="711" xr:uid="{00000000-0005-0000-0000-0000C6020000}"/>
    <cellStyle name="Normal 3 2 2 3 2 2" xfId="1150" xr:uid="{00000000-0005-0000-0000-0000C7020000}"/>
    <cellStyle name="Normal 3 2 2 3 2 2 2" xfId="2068" xr:uid="{3DF7976F-3045-462C-A1A8-4D56DB077459}"/>
    <cellStyle name="Normal 3 2 2 3 2 3" xfId="1646" xr:uid="{88C54E96-9FE3-45DA-86ED-D76B119A3260}"/>
    <cellStyle name="Normal 3 2 2 3 3" xfId="939" xr:uid="{00000000-0005-0000-0000-0000C8020000}"/>
    <cellStyle name="Normal 3 2 2 3 3 2" xfId="1857" xr:uid="{8F10D6D1-FC7D-4657-A9DF-9986ACA8A158}"/>
    <cellStyle name="Normal 3 2 2 3 4" xfId="1435" xr:uid="{0109C3B9-4F00-4349-864E-C8B0DCFB8C47}"/>
    <cellStyle name="Normal 3 2 2 4" xfId="599" xr:uid="{00000000-0005-0000-0000-0000C9020000}"/>
    <cellStyle name="Normal 3 2 2 4 2" xfId="1038" xr:uid="{00000000-0005-0000-0000-0000CA020000}"/>
    <cellStyle name="Normal 3 2 2 4 2 2" xfId="1956" xr:uid="{272C2938-5524-42EC-A1AD-D0F5E81E0019}"/>
    <cellStyle name="Normal 3 2 2 4 3" xfId="1534" xr:uid="{94BD3C04-D138-4068-81C5-7FD005CA9741}"/>
    <cellStyle name="Normal 3 2 2 5" xfId="825" xr:uid="{00000000-0005-0000-0000-0000CB020000}"/>
    <cellStyle name="Normal 3 2 2 5 2" xfId="1745" xr:uid="{34AC73C4-B76D-4394-A522-2CF180DBFFEF}"/>
    <cellStyle name="Normal 3 2 2 6" xfId="1260" xr:uid="{00000000-0005-0000-0000-0000CC020000}"/>
    <cellStyle name="Normal 3 2 2 6 2" xfId="2168" xr:uid="{173858AD-4CD3-4BBE-8158-50D1A49434B6}"/>
    <cellStyle name="Normal 3 2 2 7" xfId="1323" xr:uid="{FF701803-BDFB-4B77-8599-E3E7DE8A4C53}"/>
    <cellStyle name="Normal 3 2 3" xfId="407" xr:uid="{00000000-0005-0000-0000-0000CD020000}"/>
    <cellStyle name="Normal 3 2 3 2" xfId="523" xr:uid="{00000000-0005-0000-0000-0000CE020000}"/>
    <cellStyle name="Normal 3 2 3 2 2" xfId="734" xr:uid="{00000000-0005-0000-0000-0000CF020000}"/>
    <cellStyle name="Normal 3 2 3 2 2 2" xfId="1173" xr:uid="{00000000-0005-0000-0000-0000D0020000}"/>
    <cellStyle name="Normal 3 2 3 2 2 2 2" xfId="2091" xr:uid="{9A0F762A-7D37-4278-B29E-61633053ED9A}"/>
    <cellStyle name="Normal 3 2 3 2 2 3" xfId="1669" xr:uid="{26431E62-3883-4BEB-8F73-1F83DCBE90DC}"/>
    <cellStyle name="Normal 3 2 3 2 3" xfId="962" xr:uid="{00000000-0005-0000-0000-0000D1020000}"/>
    <cellStyle name="Normal 3 2 3 2 3 2" xfId="1880" xr:uid="{7649BECE-7046-4C93-B33F-3AFB5D6FBA5F}"/>
    <cellStyle name="Normal 3 2 3 2 4" xfId="1458" xr:uid="{8AA68607-663A-46A0-B3C0-DFBB253480CF}"/>
    <cellStyle name="Normal 3 2 3 3" xfId="622" xr:uid="{00000000-0005-0000-0000-0000D2020000}"/>
    <cellStyle name="Normal 3 2 3 3 2" xfId="1061" xr:uid="{00000000-0005-0000-0000-0000D3020000}"/>
    <cellStyle name="Normal 3 2 3 3 2 2" xfId="1979" xr:uid="{D4188C28-0F24-483D-B525-8413A4FDB758}"/>
    <cellStyle name="Normal 3 2 3 3 3" xfId="1557" xr:uid="{5D966F1F-4A21-4EE6-BDBD-D09B79351382}"/>
    <cellStyle name="Normal 3 2 3 4" xfId="849" xr:uid="{00000000-0005-0000-0000-0000D4020000}"/>
    <cellStyle name="Normal 3 2 3 4 2" xfId="1768" xr:uid="{DC917D99-5033-4F25-AD3E-C577897C9B04}"/>
    <cellStyle name="Normal 3 2 3 5" xfId="1346" xr:uid="{A97B555A-FA11-4345-8D39-AC13FB4167BB}"/>
    <cellStyle name="Normal 3 2 4" xfId="462" xr:uid="{00000000-0005-0000-0000-0000D5020000}"/>
    <cellStyle name="Normal 3 2 4 2" xfId="677" xr:uid="{00000000-0005-0000-0000-0000D6020000}"/>
    <cellStyle name="Normal 3 2 4 2 2" xfId="1116" xr:uid="{00000000-0005-0000-0000-0000D7020000}"/>
    <cellStyle name="Normal 3 2 4 2 2 2" xfId="2034" xr:uid="{4822E052-324C-4950-A68B-F596565BA97A}"/>
    <cellStyle name="Normal 3 2 4 2 3" xfId="1612" xr:uid="{F5E8DE2E-0259-41D9-9629-8C342D12DA43}"/>
    <cellStyle name="Normal 3 2 4 3" xfId="904" xr:uid="{00000000-0005-0000-0000-0000D8020000}"/>
    <cellStyle name="Normal 3 2 4 3 2" xfId="1823" xr:uid="{A8B04F7E-124A-4639-A7CB-C8D8607236F5}"/>
    <cellStyle name="Normal 3 2 4 4" xfId="1401" xr:uid="{4C1C7AA2-EAFC-45FD-BB7C-D00B7DF9B7D3}"/>
    <cellStyle name="Normal 3 2 5" xfId="483" xr:uid="{00000000-0005-0000-0000-0000D9020000}"/>
    <cellStyle name="Normal 3 2 5 2" xfId="694" xr:uid="{00000000-0005-0000-0000-0000DA020000}"/>
    <cellStyle name="Normal 3 2 5 2 2" xfId="1133" xr:uid="{00000000-0005-0000-0000-0000DB020000}"/>
    <cellStyle name="Normal 3 2 5 2 2 2" xfId="2051" xr:uid="{22865A6A-8D5B-4E6C-B91B-C4BBADD9D820}"/>
    <cellStyle name="Normal 3 2 5 2 3" xfId="1629" xr:uid="{FBB0FE87-9035-4ADC-BD60-BF0F3009CF8A}"/>
    <cellStyle name="Normal 3 2 5 3" xfId="922" xr:uid="{00000000-0005-0000-0000-0000DC020000}"/>
    <cellStyle name="Normal 3 2 5 3 2" xfId="1840" xr:uid="{B9ECBF06-FAC7-46F2-836E-A20B34C87357}"/>
    <cellStyle name="Normal 3 2 5 4" xfId="1418" xr:uid="{309F588A-D516-4438-A48F-D7C50131EC98}"/>
    <cellStyle name="Normal 3 2 6" xfId="582" xr:uid="{00000000-0005-0000-0000-0000DD020000}"/>
    <cellStyle name="Normal 3 2 6 2" xfId="1021" xr:uid="{00000000-0005-0000-0000-0000DE020000}"/>
    <cellStyle name="Normal 3 2 6 2 2" xfId="1939" xr:uid="{5EDD0939-0432-42F5-8654-B08DFEAAB3B2}"/>
    <cellStyle name="Normal 3 2 6 3" xfId="1517" xr:uid="{192C1E23-0454-4039-B125-C372D78873EC}"/>
    <cellStyle name="Normal 3 2 7" xfId="806" xr:uid="{00000000-0005-0000-0000-0000DF020000}"/>
    <cellStyle name="Normal 3 2 7 2" xfId="1728" xr:uid="{26148C29-9B9A-4077-96EB-EC1D30AE081B}"/>
    <cellStyle name="Normal 3 2 8" xfId="1241" xr:uid="{00000000-0005-0000-0000-0000E0020000}"/>
    <cellStyle name="Normal 3 2 8 2" xfId="2151" xr:uid="{BB6A058D-1893-4E98-9287-8D6CCF5A2CFF}"/>
    <cellStyle name="Normal 3 2 9" xfId="1306" xr:uid="{4A451C6A-B679-42A6-A8F7-301142988F6D}"/>
    <cellStyle name="Normal 3 3" xfId="246" xr:uid="{00000000-0005-0000-0000-0000E1020000}"/>
    <cellStyle name="Normal 3 3 2" xfId="384" xr:uid="{00000000-0005-0000-0000-0000E2020000}"/>
    <cellStyle name="Normal 3 3 2 2" xfId="425" xr:uid="{00000000-0005-0000-0000-0000E3020000}"/>
    <cellStyle name="Normal 3 3 2 2 2" xfId="541" xr:uid="{00000000-0005-0000-0000-0000E4020000}"/>
    <cellStyle name="Normal 3 3 2 2 2 2" xfId="752" xr:uid="{00000000-0005-0000-0000-0000E5020000}"/>
    <cellStyle name="Normal 3 3 2 2 2 2 2" xfId="1191" xr:uid="{00000000-0005-0000-0000-0000E6020000}"/>
    <cellStyle name="Normal 3 3 2 2 2 2 2 2" xfId="2109" xr:uid="{D4C49EBC-B856-4621-B8D5-B009101365CE}"/>
    <cellStyle name="Normal 3 3 2 2 2 2 3" xfId="1687" xr:uid="{78D03989-F124-4D99-82D7-76A70470711C}"/>
    <cellStyle name="Normal 3 3 2 2 2 3" xfId="980" xr:uid="{00000000-0005-0000-0000-0000E7020000}"/>
    <cellStyle name="Normal 3 3 2 2 2 3 2" xfId="1898" xr:uid="{9620927E-8A69-4163-B7A6-8D2B468541FE}"/>
    <cellStyle name="Normal 3 3 2 2 2 4" xfId="1476" xr:uid="{156B18EF-92DE-4F98-90C9-AFE24B5684C8}"/>
    <cellStyle name="Normal 3 3 2 2 3" xfId="640" xr:uid="{00000000-0005-0000-0000-0000E8020000}"/>
    <cellStyle name="Normal 3 3 2 2 3 2" xfId="1079" xr:uid="{00000000-0005-0000-0000-0000E9020000}"/>
    <cellStyle name="Normal 3 3 2 2 3 2 2" xfId="1997" xr:uid="{ABC004DE-8A52-4C1F-8DCE-70F695F5167D}"/>
    <cellStyle name="Normal 3 3 2 2 3 3" xfId="1575" xr:uid="{80CD4C53-4660-4541-8A57-7C793BA03167}"/>
    <cellStyle name="Normal 3 3 2 2 4" xfId="867" xr:uid="{00000000-0005-0000-0000-0000EA020000}"/>
    <cellStyle name="Normal 3 3 2 2 4 2" xfId="1786" xr:uid="{55FD10FA-2E6F-4B45-97DC-CFB9AF40977F}"/>
    <cellStyle name="Normal 3 3 2 2 5" xfId="1364" xr:uid="{F1DE7FAB-F586-4FCA-A259-077ECA0BC30D}"/>
    <cellStyle name="Normal 3 3 2 3" xfId="501" xr:uid="{00000000-0005-0000-0000-0000EB020000}"/>
    <cellStyle name="Normal 3 3 2 3 2" xfId="712" xr:uid="{00000000-0005-0000-0000-0000EC020000}"/>
    <cellStyle name="Normal 3 3 2 3 2 2" xfId="1151" xr:uid="{00000000-0005-0000-0000-0000ED020000}"/>
    <cellStyle name="Normal 3 3 2 3 2 2 2" xfId="2069" xr:uid="{D21CA1AE-3536-47D3-988B-0582C122660B}"/>
    <cellStyle name="Normal 3 3 2 3 2 3" xfId="1647" xr:uid="{BA9983EC-8795-432A-A6A0-7091ED602671}"/>
    <cellStyle name="Normal 3 3 2 3 3" xfId="940" xr:uid="{00000000-0005-0000-0000-0000EE020000}"/>
    <cellStyle name="Normal 3 3 2 3 3 2" xfId="1858" xr:uid="{9F8425AC-E62A-4F3F-8787-73EA9A8E41E7}"/>
    <cellStyle name="Normal 3 3 2 3 4" xfId="1436" xr:uid="{88D9385B-AD53-407C-BF13-CC17425E71FB}"/>
    <cellStyle name="Normal 3 3 2 4" xfId="600" xr:uid="{00000000-0005-0000-0000-0000EF020000}"/>
    <cellStyle name="Normal 3 3 2 4 2" xfId="1039" xr:uid="{00000000-0005-0000-0000-0000F0020000}"/>
    <cellStyle name="Normal 3 3 2 4 2 2" xfId="1957" xr:uid="{6152BA9E-DCE1-4A50-891E-A2BFD5C3B9A4}"/>
    <cellStyle name="Normal 3 3 2 4 3" xfId="1535" xr:uid="{60592069-17AA-4298-A22E-A3C9F73BA151}"/>
    <cellStyle name="Normal 3 3 2 5" xfId="826" xr:uid="{00000000-0005-0000-0000-0000F1020000}"/>
    <cellStyle name="Normal 3 3 2 5 2" xfId="1746" xr:uid="{EFA96E7A-C888-4DE7-B9C8-EF80D5163B72}"/>
    <cellStyle name="Normal 3 3 2 6" xfId="1261" xr:uid="{00000000-0005-0000-0000-0000F2020000}"/>
    <cellStyle name="Normal 3 3 2 6 2" xfId="2169" xr:uid="{08BE659E-64C5-4CAC-855F-76DF70816DB3}"/>
    <cellStyle name="Normal 3 3 2 7" xfId="1324" xr:uid="{D7406000-192B-43FF-A1A3-A1B6A39286EF}"/>
    <cellStyle name="Normal 3 3 3" xfId="408" xr:uid="{00000000-0005-0000-0000-0000F3020000}"/>
    <cellStyle name="Normal 3 3 3 2" xfId="524" xr:uid="{00000000-0005-0000-0000-0000F4020000}"/>
    <cellStyle name="Normal 3 3 3 2 2" xfId="735" xr:uid="{00000000-0005-0000-0000-0000F5020000}"/>
    <cellStyle name="Normal 3 3 3 2 2 2" xfId="1174" xr:uid="{00000000-0005-0000-0000-0000F6020000}"/>
    <cellStyle name="Normal 3 3 3 2 2 2 2" xfId="2092" xr:uid="{451C778D-E853-4DE9-AC4F-C636E3FA3AD6}"/>
    <cellStyle name="Normal 3 3 3 2 2 3" xfId="1670" xr:uid="{347D8392-FD8E-4780-B03A-C49AFC6E1EE7}"/>
    <cellStyle name="Normal 3 3 3 2 3" xfId="963" xr:uid="{00000000-0005-0000-0000-0000F7020000}"/>
    <cellStyle name="Normal 3 3 3 2 3 2" xfId="1881" xr:uid="{084CAE95-C45E-4BE5-93B8-AE68D0BE5BD3}"/>
    <cellStyle name="Normal 3 3 3 2 4" xfId="1459" xr:uid="{B795EAFB-E76B-4F3E-BFC4-3C479E39A053}"/>
    <cellStyle name="Normal 3 3 3 3" xfId="623" xr:uid="{00000000-0005-0000-0000-0000F8020000}"/>
    <cellStyle name="Normal 3 3 3 3 2" xfId="1062" xr:uid="{00000000-0005-0000-0000-0000F9020000}"/>
    <cellStyle name="Normal 3 3 3 3 2 2" xfId="1980" xr:uid="{7639F556-719C-404F-AAA2-6283C3311666}"/>
    <cellStyle name="Normal 3 3 3 3 3" xfId="1558" xr:uid="{4328E03F-2114-4177-9EB7-8713A35FC74D}"/>
    <cellStyle name="Normal 3 3 3 4" xfId="850" xr:uid="{00000000-0005-0000-0000-0000FA020000}"/>
    <cellStyle name="Normal 3 3 3 4 2" xfId="1769" xr:uid="{CE4F9B15-4838-407F-8180-E6B0E7CC4759}"/>
    <cellStyle name="Normal 3 3 3 5" xfId="1347" xr:uid="{81058C0D-B910-4507-BF0D-64168F4F496C}"/>
    <cellStyle name="Normal 3 3 4" xfId="463" xr:uid="{00000000-0005-0000-0000-0000FB020000}"/>
    <cellStyle name="Normal 3 3 4 2" xfId="678" xr:uid="{00000000-0005-0000-0000-0000FC020000}"/>
    <cellStyle name="Normal 3 3 4 2 2" xfId="1117" xr:uid="{00000000-0005-0000-0000-0000FD020000}"/>
    <cellStyle name="Normal 3 3 4 2 2 2" xfId="2035" xr:uid="{63C5034F-8D84-4538-93AD-0D400F237390}"/>
    <cellStyle name="Normal 3 3 4 2 3" xfId="1613" xr:uid="{415E286F-9109-4F4D-AB17-FA524CA57A16}"/>
    <cellStyle name="Normal 3 3 4 3" xfId="905" xr:uid="{00000000-0005-0000-0000-0000FE020000}"/>
    <cellStyle name="Normal 3 3 4 3 2" xfId="1824" xr:uid="{B6241EE3-62B9-45E7-82F1-75283809889A}"/>
    <cellStyle name="Normal 3 3 4 4" xfId="1402" xr:uid="{EB6E5FCE-2086-4A8C-8401-A64265296C47}"/>
    <cellStyle name="Normal 3 3 5" xfId="484" xr:uid="{00000000-0005-0000-0000-0000FF020000}"/>
    <cellStyle name="Normal 3 3 5 2" xfId="695" xr:uid="{00000000-0005-0000-0000-000000030000}"/>
    <cellStyle name="Normal 3 3 5 2 2" xfId="1134" xr:uid="{00000000-0005-0000-0000-000001030000}"/>
    <cellStyle name="Normal 3 3 5 2 2 2" xfId="2052" xr:uid="{64FE64A1-0855-48E0-B7E7-C0975AF18BE1}"/>
    <cellStyle name="Normal 3 3 5 2 3" xfId="1630" xr:uid="{6B0BDE4E-0DBC-4456-9C20-B336772E18D5}"/>
    <cellStyle name="Normal 3 3 5 3" xfId="923" xr:uid="{00000000-0005-0000-0000-000002030000}"/>
    <cellStyle name="Normal 3 3 5 3 2" xfId="1841" xr:uid="{3E0296DA-31E7-48AF-B0C1-2CFF868E1292}"/>
    <cellStyle name="Normal 3 3 5 4" xfId="1419" xr:uid="{2C6B68A5-9DE0-4020-B1AC-7BADA3D57149}"/>
    <cellStyle name="Normal 3 3 6" xfId="583" xr:uid="{00000000-0005-0000-0000-000003030000}"/>
    <cellStyle name="Normal 3 3 6 2" xfId="1022" xr:uid="{00000000-0005-0000-0000-000004030000}"/>
    <cellStyle name="Normal 3 3 6 2 2" xfId="1940" xr:uid="{F142CD55-FD23-4262-9372-D47E7BA04C75}"/>
    <cellStyle name="Normal 3 3 6 3" xfId="1518" xr:uid="{FF295A3D-62D2-4D7E-89D5-74C145E94E87}"/>
    <cellStyle name="Normal 3 3 7" xfId="807" xr:uid="{00000000-0005-0000-0000-000005030000}"/>
    <cellStyle name="Normal 3 3 7 2" xfId="1729" xr:uid="{C0BE0496-DE77-4192-BC72-AF844A472731}"/>
    <cellStyle name="Normal 3 3 8" xfId="1242" xr:uid="{00000000-0005-0000-0000-000006030000}"/>
    <cellStyle name="Normal 3 3 8 2" xfId="2152" xr:uid="{2B5DFEBF-D7D2-4D70-9A69-D3F52B2163DE}"/>
    <cellStyle name="Normal 3 3 9" xfId="1307" xr:uid="{81BAC5E0-940D-49C8-BE48-82FB06063EB8}"/>
    <cellStyle name="Normal 3 4" xfId="244" xr:uid="{00000000-0005-0000-0000-000007030000}"/>
    <cellStyle name="Normal 3 5" xfId="370" xr:uid="{00000000-0005-0000-0000-000008030000}"/>
    <cellStyle name="Normal 3 5 2" xfId="411" xr:uid="{00000000-0005-0000-0000-000009030000}"/>
    <cellStyle name="Normal 3 5 2 2" xfId="527" xr:uid="{00000000-0005-0000-0000-00000A030000}"/>
    <cellStyle name="Normal 3 5 2 2 2" xfId="738" xr:uid="{00000000-0005-0000-0000-00000B030000}"/>
    <cellStyle name="Normal 3 5 2 2 2 2" xfId="1177" xr:uid="{00000000-0005-0000-0000-00000C030000}"/>
    <cellStyle name="Normal 3 5 2 2 2 2 2" xfId="2095" xr:uid="{018B7305-8285-48E3-B3DC-37D64959DBA6}"/>
    <cellStyle name="Normal 3 5 2 2 2 3" xfId="1673" xr:uid="{311727F6-BAD2-4FCA-8E2F-8BC078D4009F}"/>
    <cellStyle name="Normal 3 5 2 2 3" xfId="966" xr:uid="{00000000-0005-0000-0000-00000D030000}"/>
    <cellStyle name="Normal 3 5 2 2 3 2" xfId="1884" xr:uid="{B2AD2BE3-3435-4D4F-B6FA-DD79B2BE6865}"/>
    <cellStyle name="Normal 3 5 2 2 4" xfId="1462" xr:uid="{F480450C-D9B8-47F5-B339-FE391AD51EC2}"/>
    <cellStyle name="Normal 3 5 2 3" xfId="626" xr:uid="{00000000-0005-0000-0000-00000E030000}"/>
    <cellStyle name="Normal 3 5 2 3 2" xfId="1065" xr:uid="{00000000-0005-0000-0000-00000F030000}"/>
    <cellStyle name="Normal 3 5 2 3 2 2" xfId="1983" xr:uid="{EA4A0966-3F81-4C48-9B9A-4636A51C25A3}"/>
    <cellStyle name="Normal 3 5 2 3 3" xfId="1561" xr:uid="{05D06585-2578-40B1-9A14-2F1B34549E8A}"/>
    <cellStyle name="Normal 3 5 2 4" xfId="853" xr:uid="{00000000-0005-0000-0000-000010030000}"/>
    <cellStyle name="Normal 3 5 2 4 2" xfId="1772" xr:uid="{FD7D03C7-BAE1-4346-9C02-A916EB01A617}"/>
    <cellStyle name="Normal 3 5 2 5" xfId="1350" xr:uid="{F3449441-0B57-4CF4-A558-ABB30E7D2616}"/>
    <cellStyle name="Normal 3 5 3" xfId="487" xr:uid="{00000000-0005-0000-0000-000011030000}"/>
    <cellStyle name="Normal 3 5 3 2" xfId="698" xr:uid="{00000000-0005-0000-0000-000012030000}"/>
    <cellStyle name="Normal 3 5 3 2 2" xfId="1137" xr:uid="{00000000-0005-0000-0000-000013030000}"/>
    <cellStyle name="Normal 3 5 3 2 2 2" xfId="2055" xr:uid="{DFC568C9-4C7A-4449-B418-0C793EA2D94B}"/>
    <cellStyle name="Normal 3 5 3 2 3" xfId="1633" xr:uid="{942C69D7-D731-4DE3-AD8E-63644812154E}"/>
    <cellStyle name="Normal 3 5 3 3" xfId="926" xr:uid="{00000000-0005-0000-0000-000014030000}"/>
    <cellStyle name="Normal 3 5 3 3 2" xfId="1844" xr:uid="{C3F1877A-51F6-4DED-9818-7873385C0869}"/>
    <cellStyle name="Normal 3 5 3 4" xfId="1422" xr:uid="{9DE27DC0-5B4D-48EA-9046-925444AB0948}"/>
    <cellStyle name="Normal 3 5 4" xfId="586" xr:uid="{00000000-0005-0000-0000-000015030000}"/>
    <cellStyle name="Normal 3 5 4 2" xfId="1025" xr:uid="{00000000-0005-0000-0000-000016030000}"/>
    <cellStyle name="Normal 3 5 4 2 2" xfId="1943" xr:uid="{6089BA5A-CAA9-4F0C-9A8C-68760FB96EAB}"/>
    <cellStyle name="Normal 3 5 4 3" xfId="1521" xr:uid="{A4DEF185-A0E3-4A95-BC19-A607E2BB098E}"/>
    <cellStyle name="Normal 3 5 5" xfId="812" xr:uid="{00000000-0005-0000-0000-000017030000}"/>
    <cellStyle name="Normal 3 5 5 2" xfId="1732" xr:uid="{DB8A01BF-3C9C-4DEA-B8C0-887F77C57E72}"/>
    <cellStyle name="Normal 3 5 6" xfId="1247" xr:uid="{00000000-0005-0000-0000-000018030000}"/>
    <cellStyle name="Normal 3 5 6 2" xfId="2155" xr:uid="{575914AD-0C61-4CD2-976B-9A8FF8CBC476}"/>
    <cellStyle name="Normal 3 5 7" xfId="1310" xr:uid="{2EF24C06-BC4E-44F2-BF4B-F376470E6406}"/>
    <cellStyle name="Normal 3 6" xfId="394" xr:uid="{00000000-0005-0000-0000-000019030000}"/>
    <cellStyle name="Normal 3 6 2" xfId="510" xr:uid="{00000000-0005-0000-0000-00001A030000}"/>
    <cellStyle name="Normal 3 6 2 2" xfId="721" xr:uid="{00000000-0005-0000-0000-00001B030000}"/>
    <cellStyle name="Normal 3 6 2 2 2" xfId="1160" xr:uid="{00000000-0005-0000-0000-00001C030000}"/>
    <cellStyle name="Normal 3 6 2 2 2 2" xfId="2078" xr:uid="{4259891C-A2A9-435F-B3D4-5B39FC86220C}"/>
    <cellStyle name="Normal 3 6 2 2 3" xfId="1656" xr:uid="{09A74971-4E6F-4F0B-9AFE-0F5F5A82B7B8}"/>
    <cellStyle name="Normal 3 6 2 3" xfId="949" xr:uid="{00000000-0005-0000-0000-00001D030000}"/>
    <cellStyle name="Normal 3 6 2 3 2" xfId="1867" xr:uid="{7DD2227A-DA68-4BB5-A47D-0BB54A584685}"/>
    <cellStyle name="Normal 3 6 2 4" xfId="1445" xr:uid="{22CFB3E9-A603-47C2-AB88-15CC1E378ED2}"/>
    <cellStyle name="Normal 3 6 3" xfId="609" xr:uid="{00000000-0005-0000-0000-00001E030000}"/>
    <cellStyle name="Normal 3 6 3 2" xfId="1048" xr:uid="{00000000-0005-0000-0000-00001F030000}"/>
    <cellStyle name="Normal 3 6 3 2 2" xfId="1966" xr:uid="{4F6CA0BF-7624-4E36-9222-21DA9F8885C5}"/>
    <cellStyle name="Normal 3 6 3 3" xfId="1544" xr:uid="{8865889F-4960-4915-B7D6-21ADC198EE37}"/>
    <cellStyle name="Normal 3 6 4" xfId="836" xr:uid="{00000000-0005-0000-0000-000020030000}"/>
    <cellStyle name="Normal 3 6 4 2" xfId="1755" xr:uid="{8D5B01CD-0D83-4EAF-92AF-6E2758A242A6}"/>
    <cellStyle name="Normal 3 6 5" xfId="1223" xr:uid="{00000000-0005-0000-0000-000021030000}"/>
    <cellStyle name="Normal 3 6 5 2" xfId="2138" xr:uid="{D09381A9-E7C0-45B3-81E2-1FDEBE8E8FA7}"/>
    <cellStyle name="Normal 3 6 6" xfId="1333" xr:uid="{4CF7DCEF-D345-4547-9B19-9F1FD42B1763}"/>
    <cellStyle name="Normal 3 7" xfId="392" xr:uid="{00000000-0005-0000-0000-000022030000}"/>
    <cellStyle name="Normal 3 7 2" xfId="509" xr:uid="{00000000-0005-0000-0000-000023030000}"/>
    <cellStyle name="Normal 3 7 2 2" xfId="720" xr:uid="{00000000-0005-0000-0000-000024030000}"/>
    <cellStyle name="Normal 3 7 2 2 2" xfId="1159" xr:uid="{00000000-0005-0000-0000-000025030000}"/>
    <cellStyle name="Normal 3 7 2 2 2 2" xfId="2077" xr:uid="{F630E974-C95C-41E5-BE63-EC46E891B246}"/>
    <cellStyle name="Normal 3 7 2 2 3" xfId="1655" xr:uid="{7971E1D4-C0E4-4798-9063-04E8B7527F08}"/>
    <cellStyle name="Normal 3 7 2 3" xfId="948" xr:uid="{00000000-0005-0000-0000-000026030000}"/>
    <cellStyle name="Normal 3 7 2 3 2" xfId="1866" xr:uid="{8A47720D-2505-4C8F-BFA1-AD162B4C4DCD}"/>
    <cellStyle name="Normal 3 7 2 4" xfId="1444" xr:uid="{92E7C5A2-133C-475D-B625-2CD9CADE467A}"/>
    <cellStyle name="Normal 3 7 3" xfId="608" xr:uid="{00000000-0005-0000-0000-000027030000}"/>
    <cellStyle name="Normal 3 7 3 2" xfId="1047" xr:uid="{00000000-0005-0000-0000-000028030000}"/>
    <cellStyle name="Normal 3 7 3 2 2" xfId="1965" xr:uid="{C3045F86-6110-4E0A-9617-B251A76C4D64}"/>
    <cellStyle name="Normal 3 7 3 3" xfId="1543" xr:uid="{C67EE7E9-E0C8-413B-A0B8-B0C6CBE68197}"/>
    <cellStyle name="Normal 3 7 4" xfId="834" xr:uid="{00000000-0005-0000-0000-000029030000}"/>
    <cellStyle name="Normal 3 7 4 2" xfId="1754" xr:uid="{D23660FB-89A3-45F3-B3BE-FE46CBD232A4}"/>
    <cellStyle name="Normal 3 7 5" xfId="1331" xr:uid="{7E1AC4CD-538B-4C3B-9F8F-999027AA325B}"/>
    <cellStyle name="Normal 3 8" xfId="435" xr:uid="{00000000-0005-0000-0000-00002A030000}"/>
    <cellStyle name="Normal 3 8 2" xfId="551" xr:uid="{00000000-0005-0000-0000-00002B030000}"/>
    <cellStyle name="Normal 3 8 2 2" xfId="762" xr:uid="{00000000-0005-0000-0000-00002C030000}"/>
    <cellStyle name="Normal 3 8 2 2 2" xfId="1201" xr:uid="{00000000-0005-0000-0000-00002D030000}"/>
    <cellStyle name="Normal 3 8 2 2 2 2" xfId="2119" xr:uid="{5A79B6DF-E3D8-4158-A41D-C7DBD1F6236C}"/>
    <cellStyle name="Normal 3 8 2 2 3" xfId="1697" xr:uid="{450DE395-E514-475A-886E-65187B902F2A}"/>
    <cellStyle name="Normal 3 8 2 3" xfId="990" xr:uid="{00000000-0005-0000-0000-00002E030000}"/>
    <cellStyle name="Normal 3 8 2 3 2" xfId="1908" xr:uid="{FCE080F8-E609-4A47-B3DB-F130684E25F4}"/>
    <cellStyle name="Normal 3 8 2 4" xfId="1486" xr:uid="{94597CF8-08DE-4145-8CCE-3AD72C025DBE}"/>
    <cellStyle name="Normal 3 8 3" xfId="650" xr:uid="{00000000-0005-0000-0000-00002F030000}"/>
    <cellStyle name="Normal 3 8 3 2" xfId="1089" xr:uid="{00000000-0005-0000-0000-000030030000}"/>
    <cellStyle name="Normal 3 8 3 2 2" xfId="2007" xr:uid="{C5499928-7A02-4CD6-80CF-74E2C740AC47}"/>
    <cellStyle name="Normal 3 8 3 3" xfId="1585" xr:uid="{191F578E-0746-4290-AFAB-B0361C085453}"/>
    <cellStyle name="Normal 3 8 4" xfId="877" xr:uid="{00000000-0005-0000-0000-000031030000}"/>
    <cellStyle name="Normal 3 8 4 2" xfId="1796" xr:uid="{9F9CEEA8-03C9-4EA4-A7F3-C5F4E6D4977A}"/>
    <cellStyle name="Normal 3 8 5" xfId="1374" xr:uid="{847AB874-CC65-4694-9063-54B55CC2935A}"/>
    <cellStyle name="Normal 3 9" xfId="445" xr:uid="{00000000-0005-0000-0000-000032030000}"/>
    <cellStyle name="Normal 3 9 2" xfId="561" xr:uid="{00000000-0005-0000-0000-000033030000}"/>
    <cellStyle name="Normal 3 9 2 2" xfId="772" xr:uid="{00000000-0005-0000-0000-000034030000}"/>
    <cellStyle name="Normal 3 9 2 2 2" xfId="1211" xr:uid="{00000000-0005-0000-0000-000035030000}"/>
    <cellStyle name="Normal 3 9 2 2 2 2" xfId="2129" xr:uid="{51D10DD7-61D5-4469-B44C-A5EED78D9BC1}"/>
    <cellStyle name="Normal 3 9 2 2 3" xfId="1707" xr:uid="{BF40FEAF-F7B5-4A32-A846-671BDCA3A6BB}"/>
    <cellStyle name="Normal 3 9 2 3" xfId="1000" xr:uid="{00000000-0005-0000-0000-000036030000}"/>
    <cellStyle name="Normal 3 9 2 3 2" xfId="1918" xr:uid="{A780F681-32E9-42C3-B2AF-80F35A88AA69}"/>
    <cellStyle name="Normal 3 9 2 4" xfId="1496" xr:uid="{55D71A31-40B8-4FE5-A9D9-AE56A58A6DBD}"/>
    <cellStyle name="Normal 3 9 3" xfId="660" xr:uid="{00000000-0005-0000-0000-000037030000}"/>
    <cellStyle name="Normal 3 9 3 2" xfId="1099" xr:uid="{00000000-0005-0000-0000-000038030000}"/>
    <cellStyle name="Normal 3 9 3 2 2" xfId="2017" xr:uid="{FB4E0E84-5284-4E76-961F-A4F31D93D25A}"/>
    <cellStyle name="Normal 3 9 3 3" xfId="1595" xr:uid="{B150C6CE-B5E1-4EC4-9B7B-35543D42EFF6}"/>
    <cellStyle name="Normal 3 9 4" xfId="887" xr:uid="{00000000-0005-0000-0000-000039030000}"/>
    <cellStyle name="Normal 3 9 4 2" xfId="1806" xr:uid="{8CA25D25-A2C3-469D-A6D8-701CB60ED251}"/>
    <cellStyle name="Normal 3 9 5" xfId="1384" xr:uid="{131D92E3-D7BD-44EC-9DCC-BD53ED7E36AC}"/>
    <cellStyle name="Normal 30" xfId="247" xr:uid="{00000000-0005-0000-0000-00003A030000}"/>
    <cellStyle name="Normal 31" xfId="248" xr:uid="{00000000-0005-0000-0000-00003B030000}"/>
    <cellStyle name="Normal 31 2" xfId="385" xr:uid="{00000000-0005-0000-0000-00003C030000}"/>
    <cellStyle name="Normal 31 2 2" xfId="426" xr:uid="{00000000-0005-0000-0000-00003D030000}"/>
    <cellStyle name="Normal 31 2 2 2" xfId="542" xr:uid="{00000000-0005-0000-0000-00003E030000}"/>
    <cellStyle name="Normal 31 2 2 2 2" xfId="753" xr:uid="{00000000-0005-0000-0000-00003F030000}"/>
    <cellStyle name="Normal 31 2 2 2 2 2" xfId="1192" xr:uid="{00000000-0005-0000-0000-000040030000}"/>
    <cellStyle name="Normal 31 2 2 2 2 2 2" xfId="2110" xr:uid="{2194533F-2526-46CB-84CB-AF4BDE6EB18B}"/>
    <cellStyle name="Normal 31 2 2 2 2 3" xfId="1688" xr:uid="{8D9948AB-EE72-4709-803B-7D2685C15A60}"/>
    <cellStyle name="Normal 31 2 2 2 3" xfId="981" xr:uid="{00000000-0005-0000-0000-000041030000}"/>
    <cellStyle name="Normal 31 2 2 2 3 2" xfId="1899" xr:uid="{86DB6313-DCCE-4D4E-9955-E479CD659431}"/>
    <cellStyle name="Normal 31 2 2 2 4" xfId="1477" xr:uid="{EBECD07E-168B-421D-BAC0-07C1DF7BE054}"/>
    <cellStyle name="Normal 31 2 2 3" xfId="641" xr:uid="{00000000-0005-0000-0000-000042030000}"/>
    <cellStyle name="Normal 31 2 2 3 2" xfId="1080" xr:uid="{00000000-0005-0000-0000-000043030000}"/>
    <cellStyle name="Normal 31 2 2 3 2 2" xfId="1998" xr:uid="{0D63B2B4-A42F-4490-AA87-26A6E25C104D}"/>
    <cellStyle name="Normal 31 2 2 3 3" xfId="1576" xr:uid="{FF0B3B29-EEB6-4253-AE91-AE70E7888EA5}"/>
    <cellStyle name="Normal 31 2 2 4" xfId="868" xr:uid="{00000000-0005-0000-0000-000044030000}"/>
    <cellStyle name="Normal 31 2 2 4 2" xfId="1787" xr:uid="{A14F98F3-E959-4E5C-A016-F95B534AE8F2}"/>
    <cellStyle name="Normal 31 2 2 5" xfId="1365" xr:uid="{7F7C9F2B-C178-4863-814D-FA899B5DA48B}"/>
    <cellStyle name="Normal 31 2 3" xfId="502" xr:uid="{00000000-0005-0000-0000-000045030000}"/>
    <cellStyle name="Normal 31 2 3 2" xfId="713" xr:uid="{00000000-0005-0000-0000-000046030000}"/>
    <cellStyle name="Normal 31 2 3 2 2" xfId="1152" xr:uid="{00000000-0005-0000-0000-000047030000}"/>
    <cellStyle name="Normal 31 2 3 2 2 2" xfId="2070" xr:uid="{01C9F36F-92EC-4BA9-9721-64129E4CBC85}"/>
    <cellStyle name="Normal 31 2 3 2 3" xfId="1648" xr:uid="{284B172D-D3B2-4B32-8AEE-E16B6F5AD8D8}"/>
    <cellStyle name="Normal 31 2 3 3" xfId="941" xr:uid="{00000000-0005-0000-0000-000048030000}"/>
    <cellStyle name="Normal 31 2 3 3 2" xfId="1859" xr:uid="{436004CD-A66F-45FA-9632-986EEE3D68B3}"/>
    <cellStyle name="Normal 31 2 3 4" xfId="1437" xr:uid="{CEB6486B-7034-4D78-BD1A-C9795E841481}"/>
    <cellStyle name="Normal 31 2 4" xfId="601" xr:uid="{00000000-0005-0000-0000-000049030000}"/>
    <cellStyle name="Normal 31 2 4 2" xfId="1040" xr:uid="{00000000-0005-0000-0000-00004A030000}"/>
    <cellStyle name="Normal 31 2 4 2 2" xfId="1958" xr:uid="{B8A568E2-A568-4F6E-BCCC-91D6E64264F1}"/>
    <cellStyle name="Normal 31 2 4 3" xfId="1536" xr:uid="{E11C385C-6A24-42DD-B158-59E9F0DDFBB1}"/>
    <cellStyle name="Normal 31 2 5" xfId="827" xr:uid="{00000000-0005-0000-0000-00004B030000}"/>
    <cellStyle name="Normal 31 2 5 2" xfId="1747" xr:uid="{B3F298C4-31B0-466E-A5A3-27316307B5BC}"/>
    <cellStyle name="Normal 31 2 6" xfId="1262" xr:uid="{00000000-0005-0000-0000-00004C030000}"/>
    <cellStyle name="Normal 31 2 6 2" xfId="2170" xr:uid="{91CE05A5-0C13-4540-87E3-426926FCC51E}"/>
    <cellStyle name="Normal 31 2 7" xfId="1325" xr:uid="{9EB3448E-F3FE-4F71-A05A-6AFE7B731332}"/>
    <cellStyle name="Normal 31 3" xfId="409" xr:uid="{00000000-0005-0000-0000-00004D030000}"/>
    <cellStyle name="Normal 31 3 2" xfId="525" xr:uid="{00000000-0005-0000-0000-00004E030000}"/>
    <cellStyle name="Normal 31 3 2 2" xfId="736" xr:uid="{00000000-0005-0000-0000-00004F030000}"/>
    <cellStyle name="Normal 31 3 2 2 2" xfId="1175" xr:uid="{00000000-0005-0000-0000-000050030000}"/>
    <cellStyle name="Normal 31 3 2 2 2 2" xfId="2093" xr:uid="{1E2FBAD0-A4A7-4FA0-ABCE-ADA18ED124F5}"/>
    <cellStyle name="Normal 31 3 2 2 3" xfId="1671" xr:uid="{030F9878-0DD8-44D9-9386-23F840844F8A}"/>
    <cellStyle name="Normal 31 3 2 3" xfId="964" xr:uid="{00000000-0005-0000-0000-000051030000}"/>
    <cellStyle name="Normal 31 3 2 3 2" xfId="1882" xr:uid="{B91B50F7-5520-44F1-AFD7-675C882E0512}"/>
    <cellStyle name="Normal 31 3 2 4" xfId="1460" xr:uid="{9D009D4B-48C4-4060-8C42-7D7C911076C4}"/>
    <cellStyle name="Normal 31 3 3" xfId="624" xr:uid="{00000000-0005-0000-0000-000052030000}"/>
    <cellStyle name="Normal 31 3 3 2" xfId="1063" xr:uid="{00000000-0005-0000-0000-000053030000}"/>
    <cellStyle name="Normal 31 3 3 2 2" xfId="1981" xr:uid="{15CDC1C1-9358-4A11-A2A3-32040CF2F0BA}"/>
    <cellStyle name="Normal 31 3 3 3" xfId="1559" xr:uid="{2031A1D7-E4BB-4762-BCC8-D47C710F849B}"/>
    <cellStyle name="Normal 31 3 4" xfId="851" xr:uid="{00000000-0005-0000-0000-000054030000}"/>
    <cellStyle name="Normal 31 3 4 2" xfId="1770" xr:uid="{15677109-475E-45B6-9CA4-C56D9B733CCD}"/>
    <cellStyle name="Normal 31 3 5" xfId="1348" xr:uid="{0E4A7F70-E29D-478B-8C31-5B1B0647284D}"/>
    <cellStyle name="Normal 31 4" xfId="464" xr:uid="{00000000-0005-0000-0000-000055030000}"/>
    <cellStyle name="Normal 31 4 2" xfId="679" xr:uid="{00000000-0005-0000-0000-000056030000}"/>
    <cellStyle name="Normal 31 4 2 2" xfId="1118" xr:uid="{00000000-0005-0000-0000-000057030000}"/>
    <cellStyle name="Normal 31 4 2 2 2" xfId="2036" xr:uid="{E2B507F0-A240-4AC6-BF33-17771AE0B7F2}"/>
    <cellStyle name="Normal 31 4 2 3" xfId="1614" xr:uid="{C809E49E-5692-4CB5-BA82-C7D3C6DD6FF4}"/>
    <cellStyle name="Normal 31 4 3" xfId="906" xr:uid="{00000000-0005-0000-0000-000058030000}"/>
    <cellStyle name="Normal 31 4 3 2" xfId="1825" xr:uid="{7AA4685E-905A-490B-B18E-089B467BA789}"/>
    <cellStyle name="Normal 31 4 4" xfId="1403" xr:uid="{25D0D45B-480E-4FC8-897E-4CEDA3DAF189}"/>
    <cellStyle name="Normal 31 5" xfId="485" xr:uid="{00000000-0005-0000-0000-000059030000}"/>
    <cellStyle name="Normal 31 5 2" xfId="696" xr:uid="{00000000-0005-0000-0000-00005A030000}"/>
    <cellStyle name="Normal 31 5 2 2" xfId="1135" xr:uid="{00000000-0005-0000-0000-00005B030000}"/>
    <cellStyle name="Normal 31 5 2 2 2" xfId="2053" xr:uid="{4421B3B8-5A3B-489D-9327-7207425A4467}"/>
    <cellStyle name="Normal 31 5 2 3" xfId="1631" xr:uid="{D7F731E9-FA14-4585-A2C9-50F9C8516A54}"/>
    <cellStyle name="Normal 31 5 3" xfId="924" xr:uid="{00000000-0005-0000-0000-00005C030000}"/>
    <cellStyle name="Normal 31 5 3 2" xfId="1842" xr:uid="{8C21634F-43E1-4ED8-AFEE-B105614EE985}"/>
    <cellStyle name="Normal 31 5 4" xfId="1420" xr:uid="{3F8DDA8B-CE16-4B9F-904E-8E6577C836E3}"/>
    <cellStyle name="Normal 31 6" xfId="584" xr:uid="{00000000-0005-0000-0000-00005D030000}"/>
    <cellStyle name="Normal 31 6 2" xfId="1023" xr:uid="{00000000-0005-0000-0000-00005E030000}"/>
    <cellStyle name="Normal 31 6 2 2" xfId="1941" xr:uid="{03FF40A1-C67D-4C83-A57F-7EEE2415FDE3}"/>
    <cellStyle name="Normal 31 6 3" xfId="1519" xr:uid="{3E9EEDA9-F126-4271-9C33-F166BF93D648}"/>
    <cellStyle name="Normal 31 7" xfId="808" xr:uid="{00000000-0005-0000-0000-00005F030000}"/>
    <cellStyle name="Normal 31 7 2" xfId="1730" xr:uid="{0C76FD1D-ECD1-4759-A973-5881972F72F8}"/>
    <cellStyle name="Normal 31 8" xfId="1243" xr:uid="{00000000-0005-0000-0000-000060030000}"/>
    <cellStyle name="Normal 31 8 2" xfId="2153" xr:uid="{73407B59-273D-41AA-8B7F-679042104F5A}"/>
    <cellStyle name="Normal 31 9" xfId="1308" xr:uid="{95FE5B36-745B-4EAF-9B9B-EDB3D5DFEFCC}"/>
    <cellStyle name="Normal 32" xfId="249" xr:uid="{00000000-0005-0000-0000-000061030000}"/>
    <cellStyle name="Normal 33" xfId="250" xr:uid="{00000000-0005-0000-0000-000062030000}"/>
    <cellStyle name="Normal 34" xfId="251" xr:uid="{00000000-0005-0000-0000-000063030000}"/>
    <cellStyle name="Normal 35" xfId="252" xr:uid="{00000000-0005-0000-0000-000064030000}"/>
    <cellStyle name="Normal 36" xfId="253" xr:uid="{00000000-0005-0000-0000-000065030000}"/>
    <cellStyle name="Normal 36 2" xfId="386" xr:uid="{00000000-0005-0000-0000-000066030000}"/>
    <cellStyle name="Normal 36 2 2" xfId="427" xr:uid="{00000000-0005-0000-0000-000067030000}"/>
    <cellStyle name="Normal 36 2 2 2" xfId="543" xr:uid="{00000000-0005-0000-0000-000068030000}"/>
    <cellStyle name="Normal 36 2 2 2 2" xfId="754" xr:uid="{00000000-0005-0000-0000-000069030000}"/>
    <cellStyle name="Normal 36 2 2 2 2 2" xfId="1193" xr:uid="{00000000-0005-0000-0000-00006A030000}"/>
    <cellStyle name="Normal 36 2 2 2 2 2 2" xfId="2111" xr:uid="{2546FFB0-D626-473A-A1AF-684D0551EA2F}"/>
    <cellStyle name="Normal 36 2 2 2 2 3" xfId="1689" xr:uid="{05FCCBF3-D839-452A-A30F-1C114B1492A6}"/>
    <cellStyle name="Normal 36 2 2 2 3" xfId="982" xr:uid="{00000000-0005-0000-0000-00006B030000}"/>
    <cellStyle name="Normal 36 2 2 2 3 2" xfId="1900" xr:uid="{16699DF6-A513-448F-8936-A6B86C63040A}"/>
    <cellStyle name="Normal 36 2 2 2 4" xfId="1478" xr:uid="{5486F2E7-473C-49C1-B4BF-DA483E97331B}"/>
    <cellStyle name="Normal 36 2 2 3" xfId="642" xr:uid="{00000000-0005-0000-0000-00006C030000}"/>
    <cellStyle name="Normal 36 2 2 3 2" xfId="1081" xr:uid="{00000000-0005-0000-0000-00006D030000}"/>
    <cellStyle name="Normal 36 2 2 3 2 2" xfId="1999" xr:uid="{42ABA2D5-4C77-4334-839D-93A6BC34F528}"/>
    <cellStyle name="Normal 36 2 2 3 3" xfId="1577" xr:uid="{515416E5-A8E4-4560-BD9B-575F52CA1095}"/>
    <cellStyle name="Normal 36 2 2 4" xfId="869" xr:uid="{00000000-0005-0000-0000-00006E030000}"/>
    <cellStyle name="Normal 36 2 2 4 2" xfId="1788" xr:uid="{27D34612-987D-41FF-B003-B039CDFB8011}"/>
    <cellStyle name="Normal 36 2 2 5" xfId="1366" xr:uid="{FEFDAECE-65C3-422F-AA82-1B741B20032F}"/>
    <cellStyle name="Normal 36 2 3" xfId="503" xr:uid="{00000000-0005-0000-0000-00006F030000}"/>
    <cellStyle name="Normal 36 2 3 2" xfId="714" xr:uid="{00000000-0005-0000-0000-000070030000}"/>
    <cellStyle name="Normal 36 2 3 2 2" xfId="1153" xr:uid="{00000000-0005-0000-0000-000071030000}"/>
    <cellStyle name="Normal 36 2 3 2 2 2" xfId="2071" xr:uid="{9F335F2A-626D-48BE-9B4B-499D0C365C51}"/>
    <cellStyle name="Normal 36 2 3 2 3" xfId="1649" xr:uid="{A30FF0EC-9E2D-4416-BDB2-9C8429ED3685}"/>
    <cellStyle name="Normal 36 2 3 3" xfId="942" xr:uid="{00000000-0005-0000-0000-000072030000}"/>
    <cellStyle name="Normal 36 2 3 3 2" xfId="1860" xr:uid="{89D096CD-D9E5-48EA-A28D-2F122CEE2B71}"/>
    <cellStyle name="Normal 36 2 3 4" xfId="1438" xr:uid="{4A5D71CD-36CE-48AE-A3D3-BD6D42668B87}"/>
    <cellStyle name="Normal 36 2 4" xfId="602" xr:uid="{00000000-0005-0000-0000-000073030000}"/>
    <cellStyle name="Normal 36 2 4 2" xfId="1041" xr:uid="{00000000-0005-0000-0000-000074030000}"/>
    <cellStyle name="Normal 36 2 4 2 2" xfId="1959" xr:uid="{4F9EC5E6-ECB5-47DA-ABBC-B17B013933A7}"/>
    <cellStyle name="Normal 36 2 4 3" xfId="1537" xr:uid="{FEE8D44E-F2C8-4F22-A03E-0902C82CB9C2}"/>
    <cellStyle name="Normal 36 2 5" xfId="828" xr:uid="{00000000-0005-0000-0000-000075030000}"/>
    <cellStyle name="Normal 36 2 5 2" xfId="1748" xr:uid="{CE5B6C5E-02FC-4E1E-A555-8A7FFE8815B7}"/>
    <cellStyle name="Normal 36 2 6" xfId="1263" xr:uid="{00000000-0005-0000-0000-000076030000}"/>
    <cellStyle name="Normal 36 2 6 2" xfId="2171" xr:uid="{526D3F98-26BA-436B-85A1-EA99AFA80110}"/>
    <cellStyle name="Normal 36 2 7" xfId="1326" xr:uid="{2D7F9A64-B254-49C2-8AC2-868ACA5FC210}"/>
    <cellStyle name="Normal 36 3" xfId="410" xr:uid="{00000000-0005-0000-0000-000077030000}"/>
    <cellStyle name="Normal 36 3 2" xfId="526" xr:uid="{00000000-0005-0000-0000-000078030000}"/>
    <cellStyle name="Normal 36 3 2 2" xfId="737" xr:uid="{00000000-0005-0000-0000-000079030000}"/>
    <cellStyle name="Normal 36 3 2 2 2" xfId="1176" xr:uid="{00000000-0005-0000-0000-00007A030000}"/>
    <cellStyle name="Normal 36 3 2 2 2 2" xfId="2094" xr:uid="{19E6D39F-2728-4F75-BB62-E21017C1BBFC}"/>
    <cellStyle name="Normal 36 3 2 2 3" xfId="1672" xr:uid="{0CDA98DA-F3CD-4006-AEAE-F54F020C90A1}"/>
    <cellStyle name="Normal 36 3 2 3" xfId="965" xr:uid="{00000000-0005-0000-0000-00007B030000}"/>
    <cellStyle name="Normal 36 3 2 3 2" xfId="1883" xr:uid="{C92BF711-0986-4788-B7A4-6BDFC204E5C0}"/>
    <cellStyle name="Normal 36 3 2 4" xfId="1461" xr:uid="{26F3A258-8DEF-4534-9310-7FECEA898AD8}"/>
    <cellStyle name="Normal 36 3 3" xfId="625" xr:uid="{00000000-0005-0000-0000-00007C030000}"/>
    <cellStyle name="Normal 36 3 3 2" xfId="1064" xr:uid="{00000000-0005-0000-0000-00007D030000}"/>
    <cellStyle name="Normal 36 3 3 2 2" xfId="1982" xr:uid="{B46B8F90-4FC2-4CDF-A8AA-59837BBC937A}"/>
    <cellStyle name="Normal 36 3 3 3" xfId="1560" xr:uid="{CCF64301-3F02-451A-9182-343B33F2E155}"/>
    <cellStyle name="Normal 36 3 4" xfId="852" xr:uid="{00000000-0005-0000-0000-00007E030000}"/>
    <cellStyle name="Normal 36 3 4 2" xfId="1771" xr:uid="{6A119F04-4EB5-490F-8BDD-AAF2C3F7770D}"/>
    <cellStyle name="Normal 36 3 5" xfId="1349" xr:uid="{B259E22E-5CDB-43E7-9FC7-4479DFE86F90}"/>
    <cellStyle name="Normal 36 4" xfId="465" xr:uid="{00000000-0005-0000-0000-00007F030000}"/>
    <cellStyle name="Normal 36 4 2" xfId="680" xr:uid="{00000000-0005-0000-0000-000080030000}"/>
    <cellStyle name="Normal 36 4 2 2" xfId="1119" xr:uid="{00000000-0005-0000-0000-000081030000}"/>
    <cellStyle name="Normal 36 4 2 2 2" xfId="2037" xr:uid="{6EA184DB-4263-4C1A-9AE4-D6A4FA6FBECA}"/>
    <cellStyle name="Normal 36 4 2 3" xfId="1615" xr:uid="{6EAA4699-31F4-4CD2-BB48-1139C56DE961}"/>
    <cellStyle name="Normal 36 4 3" xfId="907" xr:uid="{00000000-0005-0000-0000-000082030000}"/>
    <cellStyle name="Normal 36 4 3 2" xfId="1826" xr:uid="{9EB598F7-352C-4B2D-85B1-27E0FA559089}"/>
    <cellStyle name="Normal 36 4 4" xfId="1404" xr:uid="{44FA9F77-7762-4DF1-A742-3A33F0E20156}"/>
    <cellStyle name="Normal 36 5" xfId="486" xr:uid="{00000000-0005-0000-0000-000083030000}"/>
    <cellStyle name="Normal 36 5 2" xfId="697" xr:uid="{00000000-0005-0000-0000-000084030000}"/>
    <cellStyle name="Normal 36 5 2 2" xfId="1136" xr:uid="{00000000-0005-0000-0000-000085030000}"/>
    <cellStyle name="Normal 36 5 2 2 2" xfId="2054" xr:uid="{7B6A4138-63A4-4F6B-B47F-984D29865560}"/>
    <cellStyle name="Normal 36 5 2 3" xfId="1632" xr:uid="{34C02AB2-652A-4DFC-993B-CD19A08066FA}"/>
    <cellStyle name="Normal 36 5 3" xfId="925" xr:uid="{00000000-0005-0000-0000-000086030000}"/>
    <cellStyle name="Normal 36 5 3 2" xfId="1843" xr:uid="{1F17111F-EBC3-47B0-82B7-190E5E8FC416}"/>
    <cellStyle name="Normal 36 5 4" xfId="1421" xr:uid="{B5C9DA5D-1CE0-49E1-A8D0-697B7A9730A0}"/>
    <cellStyle name="Normal 36 6" xfId="585" xr:uid="{00000000-0005-0000-0000-000087030000}"/>
    <cellStyle name="Normal 36 6 2" xfId="1024" xr:uid="{00000000-0005-0000-0000-000088030000}"/>
    <cellStyle name="Normal 36 6 2 2" xfId="1942" xr:uid="{8610E1F8-120A-459E-BA4D-FAD4A5235B6B}"/>
    <cellStyle name="Normal 36 6 3" xfId="1520" xr:uid="{51123DC2-B07C-45BE-89F2-6DFD28D9995D}"/>
    <cellStyle name="Normal 36 7" xfId="809" xr:uid="{00000000-0005-0000-0000-000089030000}"/>
    <cellStyle name="Normal 36 7 2" xfId="1731" xr:uid="{6542A4C8-FC72-488D-AE0B-5DDC319497DA}"/>
    <cellStyle name="Normal 36 8" xfId="1244" xr:uid="{00000000-0005-0000-0000-00008A030000}"/>
    <cellStyle name="Normal 36 8 2" xfId="2154" xr:uid="{F11FB62E-92FF-4313-AE7E-F9E3DB9DAA0D}"/>
    <cellStyle name="Normal 36 9" xfId="1309" xr:uid="{9E8B297D-04CB-4879-92DA-411941CD7295}"/>
    <cellStyle name="Normal 37" xfId="19" xr:uid="{00000000-0005-0000-0000-00008B030000}"/>
    <cellStyle name="Normal 37 10" xfId="1231" xr:uid="{00000000-0005-0000-0000-00008C030000}"/>
    <cellStyle name="Normal 37 10 2" xfId="2144" xr:uid="{6AEFD790-2E23-4BAB-8B23-D763BE9DE0BB}"/>
    <cellStyle name="Normal 37 11" xfId="1293" xr:uid="{A1694FE1-A149-4DE3-9202-29B0F3047B00}"/>
    <cellStyle name="Normal 37 2" xfId="376" xr:uid="{00000000-0005-0000-0000-00008D030000}"/>
    <cellStyle name="Normal 37 2 2" xfId="417" xr:uid="{00000000-0005-0000-0000-00008E030000}"/>
    <cellStyle name="Normal 37 2 2 2" xfId="533" xr:uid="{00000000-0005-0000-0000-00008F030000}"/>
    <cellStyle name="Normal 37 2 2 2 2" xfId="744" xr:uid="{00000000-0005-0000-0000-000090030000}"/>
    <cellStyle name="Normal 37 2 2 2 2 2" xfId="1183" xr:uid="{00000000-0005-0000-0000-000091030000}"/>
    <cellStyle name="Normal 37 2 2 2 2 2 2" xfId="2101" xr:uid="{2DE92BD2-8765-4EB2-A23B-9465BA27540F}"/>
    <cellStyle name="Normal 37 2 2 2 2 3" xfId="1679" xr:uid="{6AAFDF2F-2D02-4E58-9B61-C451460C0C4E}"/>
    <cellStyle name="Normal 37 2 2 2 3" xfId="972" xr:uid="{00000000-0005-0000-0000-000092030000}"/>
    <cellStyle name="Normal 37 2 2 2 3 2" xfId="1890" xr:uid="{ECF9FE5F-304A-4533-82DD-FEAD842D2FD8}"/>
    <cellStyle name="Normal 37 2 2 2 4" xfId="1468" xr:uid="{99951CF8-A77D-4D3F-8FDF-09FB399996CB}"/>
    <cellStyle name="Normal 37 2 2 3" xfId="632" xr:uid="{00000000-0005-0000-0000-000093030000}"/>
    <cellStyle name="Normal 37 2 2 3 2" xfId="1071" xr:uid="{00000000-0005-0000-0000-000094030000}"/>
    <cellStyle name="Normal 37 2 2 3 2 2" xfId="1989" xr:uid="{E56BF08D-0649-4E17-AE34-F24ABA3437BC}"/>
    <cellStyle name="Normal 37 2 2 3 3" xfId="1567" xr:uid="{DA47AF57-1114-42A7-A739-00CB1E028704}"/>
    <cellStyle name="Normal 37 2 2 4" xfId="859" xr:uid="{00000000-0005-0000-0000-000095030000}"/>
    <cellStyle name="Normal 37 2 2 4 2" xfId="1778" xr:uid="{FA73B426-92B6-49A9-9F3A-83F87D346887}"/>
    <cellStyle name="Normal 37 2 2 5" xfId="1356" xr:uid="{537F024F-24B4-451E-8FD3-C4F382E2381B}"/>
    <cellStyle name="Normal 37 2 3" xfId="493" xr:uid="{00000000-0005-0000-0000-000096030000}"/>
    <cellStyle name="Normal 37 2 3 2" xfId="704" xr:uid="{00000000-0005-0000-0000-000097030000}"/>
    <cellStyle name="Normal 37 2 3 2 2" xfId="1143" xr:uid="{00000000-0005-0000-0000-000098030000}"/>
    <cellStyle name="Normal 37 2 3 2 2 2" xfId="2061" xr:uid="{C033A418-606B-4D34-9574-63E7C38C5BFA}"/>
    <cellStyle name="Normal 37 2 3 2 3" xfId="1639" xr:uid="{B0C6CFCA-C216-45A5-907C-08518178B81B}"/>
    <cellStyle name="Normal 37 2 3 3" xfId="932" xr:uid="{00000000-0005-0000-0000-000099030000}"/>
    <cellStyle name="Normal 37 2 3 3 2" xfId="1850" xr:uid="{093E9280-8961-4C5A-935F-58C908032BAA}"/>
    <cellStyle name="Normal 37 2 3 4" xfId="1428" xr:uid="{634A034B-E992-4FBB-A577-132557FD372A}"/>
    <cellStyle name="Normal 37 2 4" xfId="592" xr:uid="{00000000-0005-0000-0000-00009A030000}"/>
    <cellStyle name="Normal 37 2 4 2" xfId="1031" xr:uid="{00000000-0005-0000-0000-00009B030000}"/>
    <cellStyle name="Normal 37 2 4 2 2" xfId="1949" xr:uid="{AE042767-8F04-44E7-B8C4-3281F4AD968B}"/>
    <cellStyle name="Normal 37 2 4 3" xfId="1527" xr:uid="{3959FA2A-4A25-48CD-9E60-A3C9FDE6BA11}"/>
    <cellStyle name="Normal 37 2 5" xfId="818" xr:uid="{00000000-0005-0000-0000-00009C030000}"/>
    <cellStyle name="Normal 37 2 5 2" xfId="1738" xr:uid="{773D956D-F449-4680-A0AC-7A2E74881E46}"/>
    <cellStyle name="Normal 37 2 6" xfId="1253" xr:uid="{00000000-0005-0000-0000-00009D030000}"/>
    <cellStyle name="Normal 37 2 6 2" xfId="2161" xr:uid="{98DA6440-9254-4531-A04D-F329B75788B7}"/>
    <cellStyle name="Normal 37 2 7" xfId="1316" xr:uid="{9066AF7E-C1AC-4F16-8C70-28C4BEBFE0EF}"/>
    <cellStyle name="Normal 37 3" xfId="400" xr:uid="{00000000-0005-0000-0000-00009E030000}"/>
    <cellStyle name="Normal 37 3 2" xfId="516" xr:uid="{00000000-0005-0000-0000-00009F030000}"/>
    <cellStyle name="Normal 37 3 2 2" xfId="727" xr:uid="{00000000-0005-0000-0000-0000A0030000}"/>
    <cellStyle name="Normal 37 3 2 2 2" xfId="1166" xr:uid="{00000000-0005-0000-0000-0000A1030000}"/>
    <cellStyle name="Normal 37 3 2 2 2 2" xfId="2084" xr:uid="{2B55ECFD-6F92-41A8-B930-60470002A1EE}"/>
    <cellStyle name="Normal 37 3 2 2 3" xfId="1662" xr:uid="{51DA5F77-357F-4D60-80D3-5922D995864F}"/>
    <cellStyle name="Normal 37 3 2 3" xfId="955" xr:uid="{00000000-0005-0000-0000-0000A2030000}"/>
    <cellStyle name="Normal 37 3 2 3 2" xfId="1873" xr:uid="{173FEEEC-B094-4293-BEA1-3BA6533F325C}"/>
    <cellStyle name="Normal 37 3 2 4" xfId="1451" xr:uid="{42215B0F-F4F3-4B1E-8864-CD5FBDCC6DCF}"/>
    <cellStyle name="Normal 37 3 3" xfId="615" xr:uid="{00000000-0005-0000-0000-0000A3030000}"/>
    <cellStyle name="Normal 37 3 3 2" xfId="1054" xr:uid="{00000000-0005-0000-0000-0000A4030000}"/>
    <cellStyle name="Normal 37 3 3 2 2" xfId="1972" xr:uid="{A47B3FD6-0FBE-46DB-BE24-1A11ACB50D54}"/>
    <cellStyle name="Normal 37 3 3 3" xfId="1550" xr:uid="{DBB20D51-0231-4AEB-8A74-29D75BC252FC}"/>
    <cellStyle name="Normal 37 3 4" xfId="842" xr:uid="{00000000-0005-0000-0000-0000A5030000}"/>
    <cellStyle name="Normal 37 3 4 2" xfId="1761" xr:uid="{122FA62A-05ED-4CDB-8B09-0E06D7E8847B}"/>
    <cellStyle name="Normal 37 3 5" xfId="1339" xr:uid="{EE45E353-3292-4E4D-9030-DB546C6E2E76}"/>
    <cellStyle name="Normal 37 4" xfId="438" xr:uid="{00000000-0005-0000-0000-0000A6030000}"/>
    <cellStyle name="Normal 37 4 2" xfId="554" xr:uid="{00000000-0005-0000-0000-0000A7030000}"/>
    <cellStyle name="Normal 37 4 2 2" xfId="765" xr:uid="{00000000-0005-0000-0000-0000A8030000}"/>
    <cellStyle name="Normal 37 4 2 2 2" xfId="1204" xr:uid="{00000000-0005-0000-0000-0000A9030000}"/>
    <cellStyle name="Normal 37 4 2 2 2 2" xfId="2122" xr:uid="{A779641B-7550-4FB0-8194-AA51F161DF9D}"/>
    <cellStyle name="Normal 37 4 2 2 3" xfId="1700" xr:uid="{F38F1935-8BDB-4CB8-8939-6D00036B0401}"/>
    <cellStyle name="Normal 37 4 2 3" xfId="993" xr:uid="{00000000-0005-0000-0000-0000AA030000}"/>
    <cellStyle name="Normal 37 4 2 3 2" xfId="1911" xr:uid="{DE3ED5EE-89AC-45AA-B3AB-DBA31B80F813}"/>
    <cellStyle name="Normal 37 4 2 4" xfId="1489" xr:uid="{8266E98E-423F-4FF7-8F91-B79B90511B3A}"/>
    <cellStyle name="Normal 37 4 3" xfId="653" xr:uid="{00000000-0005-0000-0000-0000AB030000}"/>
    <cellStyle name="Normal 37 4 3 2" xfId="1092" xr:uid="{00000000-0005-0000-0000-0000AC030000}"/>
    <cellStyle name="Normal 37 4 3 2 2" xfId="2010" xr:uid="{C949E1F1-2315-411F-9204-1A3EEF749282}"/>
    <cellStyle name="Normal 37 4 3 3" xfId="1588" xr:uid="{551B2303-ED2B-4464-A3E3-27019DE807DB}"/>
    <cellStyle name="Normal 37 4 4" xfId="880" xr:uid="{00000000-0005-0000-0000-0000AD030000}"/>
    <cellStyle name="Normal 37 4 4 2" xfId="1799" xr:uid="{0F0BC2A2-725E-4AB7-B525-540BF710D46D}"/>
    <cellStyle name="Normal 37 4 5" xfId="1377" xr:uid="{99CF7704-90E2-42C7-B38C-489025F22C09}"/>
    <cellStyle name="Normal 37 5" xfId="448" xr:uid="{00000000-0005-0000-0000-0000AE030000}"/>
    <cellStyle name="Normal 37 5 2" xfId="564" xr:uid="{00000000-0005-0000-0000-0000AF030000}"/>
    <cellStyle name="Normal 37 5 2 2" xfId="775" xr:uid="{00000000-0005-0000-0000-0000B0030000}"/>
    <cellStyle name="Normal 37 5 2 2 2" xfId="1214" xr:uid="{00000000-0005-0000-0000-0000B1030000}"/>
    <cellStyle name="Normal 37 5 2 2 2 2" xfId="2132" xr:uid="{BF1D6FC3-B306-4255-B1B5-CEDA3930B492}"/>
    <cellStyle name="Normal 37 5 2 2 3" xfId="1710" xr:uid="{84F83EA2-99DD-4D3F-A872-AAA78826152C}"/>
    <cellStyle name="Normal 37 5 2 3" xfId="1003" xr:uid="{00000000-0005-0000-0000-0000B2030000}"/>
    <cellStyle name="Normal 37 5 2 3 2" xfId="1921" xr:uid="{3EA03C5E-D35A-4E4C-BDB2-054DC4F32672}"/>
    <cellStyle name="Normal 37 5 2 4" xfId="1499" xr:uid="{E25B1907-01E7-4D1E-A075-3E951F59FAFE}"/>
    <cellStyle name="Normal 37 5 3" xfId="663" xr:uid="{00000000-0005-0000-0000-0000B3030000}"/>
    <cellStyle name="Normal 37 5 3 2" xfId="1102" xr:uid="{00000000-0005-0000-0000-0000B4030000}"/>
    <cellStyle name="Normal 37 5 3 2 2" xfId="2020" xr:uid="{04D582B2-C47F-4C4F-BAFC-7E5C8FEEB040}"/>
    <cellStyle name="Normal 37 5 3 3" xfId="1598" xr:uid="{ECAE6D65-2E9E-4479-A0D6-8AE3C37D2F16}"/>
    <cellStyle name="Normal 37 5 4" xfId="890" xr:uid="{00000000-0005-0000-0000-0000B5030000}"/>
    <cellStyle name="Normal 37 5 4 2" xfId="1809" xr:uid="{DB5571AC-CAE1-4E59-93FE-6EEEBB4FEEBF}"/>
    <cellStyle name="Normal 37 5 5" xfId="1387" xr:uid="{A2774734-F7AC-45F4-ADA6-C89E3E23DBC4}"/>
    <cellStyle name="Normal 37 6" xfId="454" xr:uid="{00000000-0005-0000-0000-0000B6030000}"/>
    <cellStyle name="Normal 37 6 2" xfId="669" xr:uid="{00000000-0005-0000-0000-0000B7030000}"/>
    <cellStyle name="Normal 37 6 2 2" xfId="1108" xr:uid="{00000000-0005-0000-0000-0000B8030000}"/>
    <cellStyle name="Normal 37 6 2 2 2" xfId="2026" xr:uid="{13598D45-B4E9-4344-A04E-849CA4BE16CB}"/>
    <cellStyle name="Normal 37 6 2 3" xfId="1604" xr:uid="{FF4C325F-951B-4277-8CC1-20B0BE055EE1}"/>
    <cellStyle name="Normal 37 6 3" xfId="896" xr:uid="{00000000-0005-0000-0000-0000B9030000}"/>
    <cellStyle name="Normal 37 6 3 2" xfId="1815" xr:uid="{62235DCB-52AF-4A62-99EC-40DC1228E1CD}"/>
    <cellStyle name="Normal 37 6 4" xfId="1393" xr:uid="{4511E7C4-6BD7-4522-B40D-954D0E3B50E8}"/>
    <cellStyle name="Normal 37 7" xfId="476" xr:uid="{00000000-0005-0000-0000-0000BA030000}"/>
    <cellStyle name="Normal 37 7 2" xfId="687" xr:uid="{00000000-0005-0000-0000-0000BB030000}"/>
    <cellStyle name="Normal 37 7 2 2" xfId="1126" xr:uid="{00000000-0005-0000-0000-0000BC030000}"/>
    <cellStyle name="Normal 37 7 2 2 2" xfId="2044" xr:uid="{A5E5816A-5C02-4287-A5C1-544D6A0FF079}"/>
    <cellStyle name="Normal 37 7 2 3" xfId="1622" xr:uid="{190CE58B-38AB-400C-B2E8-904F446C8320}"/>
    <cellStyle name="Normal 37 7 3" xfId="915" xr:uid="{00000000-0005-0000-0000-0000BD030000}"/>
    <cellStyle name="Normal 37 7 3 2" xfId="1833" xr:uid="{008F47F7-0B2E-4288-B1F6-61D7E69BE747}"/>
    <cellStyle name="Normal 37 7 4" xfId="1411" xr:uid="{633CD362-B244-49DD-8565-7D9E6616EACB}"/>
    <cellStyle name="Normal 37 8" xfId="575" xr:uid="{00000000-0005-0000-0000-0000BE030000}"/>
    <cellStyle name="Normal 37 8 2" xfId="1014" xr:uid="{00000000-0005-0000-0000-0000BF030000}"/>
    <cellStyle name="Normal 37 8 2 2" xfId="1932" xr:uid="{A53D5053-0463-4E42-B266-FDCC68884D77}"/>
    <cellStyle name="Normal 37 8 3" xfId="1510" xr:uid="{24E92C5C-AA7D-4122-B925-4F9501F50983}"/>
    <cellStyle name="Normal 37 9" xfId="790" xr:uid="{00000000-0005-0000-0000-0000C0030000}"/>
    <cellStyle name="Normal 37 9 2" xfId="1721" xr:uid="{C5472EC4-8A1C-4712-A171-0D9DC4637B31}"/>
    <cellStyle name="Normal 38" xfId="340" xr:uid="{00000000-0005-0000-0000-0000C1030000}"/>
    <cellStyle name="Normal 38 2" xfId="346" xr:uid="{00000000-0005-0000-0000-0000C2030000}"/>
    <cellStyle name="Normal 39" xfId="343" xr:uid="{00000000-0005-0000-0000-0000C3030000}"/>
    <cellStyle name="Normal 39 2" xfId="353" xr:uid="{00000000-0005-0000-0000-0000C4030000}"/>
    <cellStyle name="Normal 4" xfId="9" xr:uid="{00000000-0005-0000-0000-0000C5030000}"/>
    <cellStyle name="Normal 4 2" xfId="16" xr:uid="{00000000-0005-0000-0000-0000C6030000}"/>
    <cellStyle name="Normal 4 3" xfId="254" xr:uid="{00000000-0005-0000-0000-0000C7030000}"/>
    <cellStyle name="Normal 4 4" xfId="470" xr:uid="{00000000-0005-0000-0000-0000C8030000}"/>
    <cellStyle name="Normal 40" xfId="345" xr:uid="{00000000-0005-0000-0000-0000C9030000}"/>
    <cellStyle name="Normal 41" xfId="387" xr:uid="{00000000-0005-0000-0000-0000CA030000}"/>
    <cellStyle name="Normal 41 2" xfId="428" xr:uid="{00000000-0005-0000-0000-0000CB030000}"/>
    <cellStyle name="Normal 41 2 2" xfId="544" xr:uid="{00000000-0005-0000-0000-0000CC030000}"/>
    <cellStyle name="Normal 41 2 2 2" xfId="755" xr:uid="{00000000-0005-0000-0000-0000CD030000}"/>
    <cellStyle name="Normal 41 2 2 2 2" xfId="1194" xr:uid="{00000000-0005-0000-0000-0000CE030000}"/>
    <cellStyle name="Normal 41 2 2 2 2 2" xfId="2112" xr:uid="{7AB2B753-96B6-4F5D-AEC2-D412698A26F1}"/>
    <cellStyle name="Normal 41 2 2 2 3" xfId="1690" xr:uid="{B35A92E8-2522-4579-B0B1-233165E66E03}"/>
    <cellStyle name="Normal 41 2 2 3" xfId="983" xr:uid="{00000000-0005-0000-0000-0000CF030000}"/>
    <cellStyle name="Normal 41 2 2 3 2" xfId="1901" xr:uid="{E870917A-CF6E-4AC5-882B-E2D1C80FC359}"/>
    <cellStyle name="Normal 41 2 2 4" xfId="1479" xr:uid="{33B21CE0-0149-4215-921B-7CECB9D8C001}"/>
    <cellStyle name="Normal 41 2 3" xfId="643" xr:uid="{00000000-0005-0000-0000-0000D0030000}"/>
    <cellStyle name="Normal 41 2 3 2" xfId="1082" xr:uid="{00000000-0005-0000-0000-0000D1030000}"/>
    <cellStyle name="Normal 41 2 3 2 2" xfId="2000" xr:uid="{A5442211-01A7-48A1-8A6C-E578C3C77138}"/>
    <cellStyle name="Normal 41 2 3 3" xfId="1578" xr:uid="{020B2B12-34FB-46C9-88BA-8ED590A02536}"/>
    <cellStyle name="Normal 41 2 4" xfId="870" xr:uid="{00000000-0005-0000-0000-0000D2030000}"/>
    <cellStyle name="Normal 41 2 4 2" xfId="1789" xr:uid="{42B1B247-4B5C-4AA6-B01B-B2A0CF051BCD}"/>
    <cellStyle name="Normal 41 2 5" xfId="1367" xr:uid="{EB78F7A2-9850-4DDC-B510-02F59CD343CA}"/>
    <cellStyle name="Normal 41 3" xfId="504" xr:uid="{00000000-0005-0000-0000-0000D3030000}"/>
    <cellStyle name="Normal 41 3 2" xfId="715" xr:uid="{00000000-0005-0000-0000-0000D4030000}"/>
    <cellStyle name="Normal 41 3 2 2" xfId="1154" xr:uid="{00000000-0005-0000-0000-0000D5030000}"/>
    <cellStyle name="Normal 41 3 2 2 2" xfId="2072" xr:uid="{B8D4F6EF-7E16-43BA-901C-9C0D6332E1A6}"/>
    <cellStyle name="Normal 41 3 2 3" xfId="1650" xr:uid="{06515A8B-23BD-42E2-8784-D42176CF988F}"/>
    <cellStyle name="Normal 41 3 3" xfId="943" xr:uid="{00000000-0005-0000-0000-0000D6030000}"/>
    <cellStyle name="Normal 41 3 3 2" xfId="1861" xr:uid="{46D3715E-1EEB-4EB0-9302-CE521ACFB29F}"/>
    <cellStyle name="Normal 41 3 4" xfId="1439" xr:uid="{334B2B01-EFB5-4111-9FF7-8029293A8A3D}"/>
    <cellStyle name="Normal 41 4" xfId="603" xr:uid="{00000000-0005-0000-0000-0000D7030000}"/>
    <cellStyle name="Normal 41 4 2" xfId="1042" xr:uid="{00000000-0005-0000-0000-0000D8030000}"/>
    <cellStyle name="Normal 41 4 2 2" xfId="1960" xr:uid="{1F542224-F4C1-48A4-907E-238ADBFE0E72}"/>
    <cellStyle name="Normal 41 4 3" xfId="1538" xr:uid="{B54123AC-76EE-49FF-A0CB-FA5145540734}"/>
    <cellStyle name="Normal 41 5" xfId="829" xr:uid="{00000000-0005-0000-0000-0000D9030000}"/>
    <cellStyle name="Normal 41 5 2" xfId="1749" xr:uid="{A9F9DC1B-544C-49F1-B679-F15C0551DA21}"/>
    <cellStyle name="Normal 41 6" xfId="1264" xr:uid="{00000000-0005-0000-0000-0000DA030000}"/>
    <cellStyle name="Normal 41 6 2" xfId="2172" xr:uid="{D16D6CD0-A85C-48E4-B7A2-1625624FFAD6}"/>
    <cellStyle name="Normal 41 7" xfId="1327" xr:uid="{077BA01F-56F6-449B-9249-AF38117D4245}"/>
    <cellStyle name="Normal 42" xfId="389" xr:uid="{00000000-0005-0000-0000-0000DB030000}"/>
    <cellStyle name="Normal 42 2" xfId="430" xr:uid="{00000000-0005-0000-0000-0000DC030000}"/>
    <cellStyle name="Normal 42 2 2" xfId="546" xr:uid="{00000000-0005-0000-0000-0000DD030000}"/>
    <cellStyle name="Normal 42 2 2 2" xfId="757" xr:uid="{00000000-0005-0000-0000-0000DE030000}"/>
    <cellStyle name="Normal 42 2 2 2 2" xfId="1196" xr:uid="{00000000-0005-0000-0000-0000DF030000}"/>
    <cellStyle name="Normal 42 2 2 2 2 2" xfId="2114" xr:uid="{1DDE55F6-8E3A-4885-949F-E27024B0A9A7}"/>
    <cellStyle name="Normal 42 2 2 2 3" xfId="1692" xr:uid="{B7B63E64-E1DB-40C2-8173-EEBD20517C10}"/>
    <cellStyle name="Normal 42 2 2 3" xfId="985" xr:uid="{00000000-0005-0000-0000-0000E0030000}"/>
    <cellStyle name="Normal 42 2 2 3 2" xfId="1903" xr:uid="{A74FFD32-63BD-47B5-B8A2-B1A27853309A}"/>
    <cellStyle name="Normal 42 2 2 4" xfId="1481" xr:uid="{9A550978-FC4B-4565-8C72-5C35A96F8786}"/>
    <cellStyle name="Normal 42 2 3" xfId="645" xr:uid="{00000000-0005-0000-0000-0000E1030000}"/>
    <cellStyle name="Normal 42 2 3 2" xfId="1084" xr:uid="{00000000-0005-0000-0000-0000E2030000}"/>
    <cellStyle name="Normal 42 2 3 2 2" xfId="2002" xr:uid="{E8699763-6ED9-461E-B0B1-53F86333371C}"/>
    <cellStyle name="Normal 42 2 3 3" xfId="1580" xr:uid="{19410255-64AE-456C-9302-3E4CA62C611F}"/>
    <cellStyle name="Normal 42 2 4" xfId="872" xr:uid="{00000000-0005-0000-0000-0000E3030000}"/>
    <cellStyle name="Normal 42 2 4 2" xfId="1791" xr:uid="{5965662C-3F5C-4DA2-BE61-6AC9D962A778}"/>
    <cellStyle name="Normal 42 2 5" xfId="1369" xr:uid="{A5FA6513-7AF9-491C-855B-26D420FC060E}"/>
    <cellStyle name="Normal 42 3" xfId="506" xr:uid="{00000000-0005-0000-0000-0000E4030000}"/>
    <cellStyle name="Normal 42 3 2" xfId="717" xr:uid="{00000000-0005-0000-0000-0000E5030000}"/>
    <cellStyle name="Normal 42 3 2 2" xfId="1156" xr:uid="{00000000-0005-0000-0000-0000E6030000}"/>
    <cellStyle name="Normal 42 3 2 2 2" xfId="2074" xr:uid="{626FEFF2-602B-4DD7-B098-79EDF79E4E89}"/>
    <cellStyle name="Normal 42 3 2 3" xfId="1652" xr:uid="{3C152430-56BB-4C2E-BE22-A3CF3C39C34B}"/>
    <cellStyle name="Normal 42 3 3" xfId="945" xr:uid="{00000000-0005-0000-0000-0000E7030000}"/>
    <cellStyle name="Normal 42 3 3 2" xfId="1863" xr:uid="{92D1C6CD-BB55-408B-B1E8-EA70EEA1794F}"/>
    <cellStyle name="Normal 42 3 4" xfId="1441" xr:uid="{1E9667FB-4675-4096-B0E4-F57188449E0D}"/>
    <cellStyle name="Normal 42 4" xfId="605" xr:uid="{00000000-0005-0000-0000-0000E8030000}"/>
    <cellStyle name="Normal 42 4 2" xfId="1044" xr:uid="{00000000-0005-0000-0000-0000E9030000}"/>
    <cellStyle name="Normal 42 4 2 2" xfId="1962" xr:uid="{1D96C65E-8300-4768-860C-AA0C6E4FBFB8}"/>
    <cellStyle name="Normal 42 4 3" xfId="1540" xr:uid="{0A248839-38B2-4FE8-BD3C-BBFEC9818A76}"/>
    <cellStyle name="Normal 42 5" xfId="831" xr:uid="{00000000-0005-0000-0000-0000EA030000}"/>
    <cellStyle name="Normal 42 5 2" xfId="1751" xr:uid="{9F410EFB-0F2E-4309-A05D-E35DE8D398DB}"/>
    <cellStyle name="Normal 42 6" xfId="1266" xr:uid="{00000000-0005-0000-0000-0000EB030000}"/>
    <cellStyle name="Normal 42 6 2" xfId="2174" xr:uid="{A9BB9391-D893-464B-99DF-BC553ACE3006}"/>
    <cellStyle name="Normal 42 7" xfId="1281" xr:uid="{62D75713-85C4-4BD8-B183-6E1C3E1EF6C3}"/>
    <cellStyle name="Normal 43" xfId="1269" xr:uid="{00000000-0005-0000-0000-0000EC030000}"/>
    <cellStyle name="Normal 43 2" xfId="2177" xr:uid="{831A15D2-1F39-4F06-A1C5-51CFF9D65F1A}"/>
    <cellStyle name="Normal 44" xfId="1271" xr:uid="{00000000-0005-0000-0000-0000ED030000}"/>
    <cellStyle name="Normal 44 2" xfId="1272" xr:uid="{00000000-0005-0000-0000-0000EE030000}"/>
    <cellStyle name="Normal 44 2 2" xfId="2180" xr:uid="{F7B953C0-78F9-4536-AB1D-28F2B8C21AAB}"/>
    <cellStyle name="Normal 44 3" xfId="1273" xr:uid="{00000000-0005-0000-0000-0000EF030000}"/>
    <cellStyle name="Normal 44 3 2" xfId="1276" xr:uid="{4E8A90FE-5224-4319-A507-CC71D48250EC}"/>
    <cellStyle name="Normal 44 3 2 2" xfId="2184" xr:uid="{D1DC4A5C-7357-43D1-A905-F8A49B515EF2}"/>
    <cellStyle name="Normal 44 3 3" xfId="2181" xr:uid="{3F5AF7F6-A50D-4428-8EE7-528FB741945A}"/>
    <cellStyle name="Normal 44 4" xfId="2179" xr:uid="{63DC1DA3-2F68-4136-849E-8AED77F568B5}"/>
    <cellStyle name="Normal 45" xfId="1274" xr:uid="{00000000-0005-0000-0000-000029050000}"/>
    <cellStyle name="Normal 45 2" xfId="2182" xr:uid="{A17D99EE-059A-4722-A862-448483B1ACA5}"/>
    <cellStyle name="Normal 46" xfId="1282" xr:uid="{7A7A091A-9519-4673-9B1A-618E6D1DF0A2}"/>
    <cellStyle name="Normal 47" xfId="1278" xr:uid="{CAACA4E7-A3AF-4E60-B2D7-3834A2DFB5C4}"/>
    <cellStyle name="Normal 5" xfId="13" xr:uid="{00000000-0005-0000-0000-0000F0030000}"/>
    <cellStyle name="Normal 5 2" xfId="256" xr:uid="{00000000-0005-0000-0000-0000F1030000}"/>
    <cellStyle name="Normal 5 2 2" xfId="257" xr:uid="{00000000-0005-0000-0000-0000F2030000}"/>
    <cellStyle name="Normal 5 2 2 2" xfId="355" xr:uid="{00000000-0005-0000-0000-0000F3030000}"/>
    <cellStyle name="Normal 5 2 3" xfId="354" xr:uid="{00000000-0005-0000-0000-0000F4030000}"/>
    <cellStyle name="Normal 5 3" xfId="258" xr:uid="{00000000-0005-0000-0000-0000F5030000}"/>
    <cellStyle name="Normal 5 3 2" xfId="356" xr:uid="{00000000-0005-0000-0000-0000F6030000}"/>
    <cellStyle name="Normal 5 4" xfId="255" xr:uid="{00000000-0005-0000-0000-0000F7030000}"/>
    <cellStyle name="Normal 6" xfId="10" xr:uid="{00000000-0005-0000-0000-0000F8030000}"/>
    <cellStyle name="Normal 6 10" xfId="784" xr:uid="{00000000-0005-0000-0000-0000F9030000}"/>
    <cellStyle name="Normal 6 10 2" xfId="1717" xr:uid="{5499FD42-2AB8-440D-931E-78F32DF87A4F}"/>
    <cellStyle name="Normal 6 11" xfId="1226" xr:uid="{00000000-0005-0000-0000-0000FA030000}"/>
    <cellStyle name="Normal 6 11 2" xfId="2140" xr:uid="{C001C794-7209-49AB-B323-2E14A0570BD7}"/>
    <cellStyle name="Normal 6 12" xfId="1288" xr:uid="{730830DC-A5A4-4C63-BF00-00D1DE157D86}"/>
    <cellStyle name="Normal 6 2" xfId="260" xr:uid="{00000000-0005-0000-0000-0000FB030000}"/>
    <cellStyle name="Normal 6 3" xfId="259" xr:uid="{00000000-0005-0000-0000-0000FC030000}"/>
    <cellStyle name="Normal 6 4" xfId="372" xr:uid="{00000000-0005-0000-0000-0000FD030000}"/>
    <cellStyle name="Normal 6 4 2" xfId="413" xr:uid="{00000000-0005-0000-0000-0000FE030000}"/>
    <cellStyle name="Normal 6 4 2 2" xfId="529" xr:uid="{00000000-0005-0000-0000-0000FF030000}"/>
    <cellStyle name="Normal 6 4 2 2 2" xfId="740" xr:uid="{00000000-0005-0000-0000-000000040000}"/>
    <cellStyle name="Normal 6 4 2 2 2 2" xfId="1179" xr:uid="{00000000-0005-0000-0000-000001040000}"/>
    <cellStyle name="Normal 6 4 2 2 2 2 2" xfId="2097" xr:uid="{96C8CEF5-A29C-4025-B5BE-DE4BEF1A4221}"/>
    <cellStyle name="Normal 6 4 2 2 2 3" xfId="1675" xr:uid="{E0155A77-0881-4309-B98F-CB9E073BF212}"/>
    <cellStyle name="Normal 6 4 2 2 3" xfId="968" xr:uid="{00000000-0005-0000-0000-000002040000}"/>
    <cellStyle name="Normal 6 4 2 2 3 2" xfId="1886" xr:uid="{EB54A660-E7C7-4CAB-AF85-E95280F8C1D4}"/>
    <cellStyle name="Normal 6 4 2 2 4" xfId="1464" xr:uid="{107431B2-C4B0-4D35-9F4E-4CF958E1BD6E}"/>
    <cellStyle name="Normal 6 4 2 3" xfId="628" xr:uid="{00000000-0005-0000-0000-000003040000}"/>
    <cellStyle name="Normal 6 4 2 3 2" xfId="1067" xr:uid="{00000000-0005-0000-0000-000004040000}"/>
    <cellStyle name="Normal 6 4 2 3 2 2" xfId="1985" xr:uid="{B430A3D3-BEC7-4684-AF8D-F4B7498109D7}"/>
    <cellStyle name="Normal 6 4 2 3 3" xfId="1563" xr:uid="{3F04DAE0-C224-438D-820E-A5CDE7F955F3}"/>
    <cellStyle name="Normal 6 4 2 4" xfId="855" xr:uid="{00000000-0005-0000-0000-000005040000}"/>
    <cellStyle name="Normal 6 4 2 4 2" xfId="1774" xr:uid="{5061A1B5-E02F-49E3-AD36-54996DC94A87}"/>
    <cellStyle name="Normal 6 4 2 5" xfId="1352" xr:uid="{AC7EF657-3D75-4054-B079-1B5ABA1CD4F5}"/>
    <cellStyle name="Normal 6 4 3" xfId="489" xr:uid="{00000000-0005-0000-0000-000006040000}"/>
    <cellStyle name="Normal 6 4 3 2" xfId="700" xr:uid="{00000000-0005-0000-0000-000007040000}"/>
    <cellStyle name="Normal 6 4 3 2 2" xfId="1139" xr:uid="{00000000-0005-0000-0000-000008040000}"/>
    <cellStyle name="Normal 6 4 3 2 2 2" xfId="2057" xr:uid="{D512C449-E614-4F7D-B4DF-E7241185077C}"/>
    <cellStyle name="Normal 6 4 3 2 3" xfId="1635" xr:uid="{60927158-3D3A-4FA6-95C7-21B2D007AB73}"/>
    <cellStyle name="Normal 6 4 3 3" xfId="928" xr:uid="{00000000-0005-0000-0000-000009040000}"/>
    <cellStyle name="Normal 6 4 3 3 2" xfId="1846" xr:uid="{EE6CA0F4-5517-4D75-A778-C4C7482B8B44}"/>
    <cellStyle name="Normal 6 4 3 4" xfId="1424" xr:uid="{A4715953-9C3F-4D14-8F99-34092FD135B9}"/>
    <cellStyle name="Normal 6 4 4" xfId="588" xr:uid="{00000000-0005-0000-0000-00000A040000}"/>
    <cellStyle name="Normal 6 4 4 2" xfId="1027" xr:uid="{00000000-0005-0000-0000-00000B040000}"/>
    <cellStyle name="Normal 6 4 4 2 2" xfId="1945" xr:uid="{3CDEDD36-61F4-49A2-A5F6-7F683ABE24A7}"/>
    <cellStyle name="Normal 6 4 4 3" xfId="1523" xr:uid="{4D2E4ED9-DA01-488B-AFCB-359526E94136}"/>
    <cellStyle name="Normal 6 4 5" xfId="814" xr:uid="{00000000-0005-0000-0000-00000C040000}"/>
    <cellStyle name="Normal 6 4 5 2" xfId="1734" xr:uid="{683FF490-CA87-4406-929A-37BEB3676F7A}"/>
    <cellStyle name="Normal 6 4 6" xfId="1249" xr:uid="{00000000-0005-0000-0000-00000D040000}"/>
    <cellStyle name="Normal 6 4 6 2" xfId="2157" xr:uid="{D4BEDB80-7161-4A00-BAC2-77A49A07F65D}"/>
    <cellStyle name="Normal 6 4 7" xfId="1312" xr:uid="{544F0E49-0291-46A1-A704-DCB75191D8CA}"/>
    <cellStyle name="Normal 6 5" xfId="396" xr:uid="{00000000-0005-0000-0000-00000E040000}"/>
    <cellStyle name="Normal 6 5 2" xfId="512" xr:uid="{00000000-0005-0000-0000-00000F040000}"/>
    <cellStyle name="Normal 6 5 2 2" xfId="723" xr:uid="{00000000-0005-0000-0000-000010040000}"/>
    <cellStyle name="Normal 6 5 2 2 2" xfId="1162" xr:uid="{00000000-0005-0000-0000-000011040000}"/>
    <cellStyle name="Normal 6 5 2 2 2 2" xfId="2080" xr:uid="{6000EC3C-6C2B-4F67-B79A-8DB17FD5A1A8}"/>
    <cellStyle name="Normal 6 5 2 2 3" xfId="1658" xr:uid="{5F06BCC5-D898-4FF7-8394-162247CE2355}"/>
    <cellStyle name="Normal 6 5 2 3" xfId="951" xr:uid="{00000000-0005-0000-0000-000012040000}"/>
    <cellStyle name="Normal 6 5 2 3 2" xfId="1869" xr:uid="{B1DCA09F-1A82-4621-B3FA-7ED16FA0BB3B}"/>
    <cellStyle name="Normal 6 5 2 4" xfId="1447" xr:uid="{8C1C5B3F-CD0F-42C6-B0EB-BB5BAA6F334E}"/>
    <cellStyle name="Normal 6 5 3" xfId="611" xr:uid="{00000000-0005-0000-0000-000013040000}"/>
    <cellStyle name="Normal 6 5 3 2" xfId="1050" xr:uid="{00000000-0005-0000-0000-000014040000}"/>
    <cellStyle name="Normal 6 5 3 2 2" xfId="1968" xr:uid="{DE6531BA-A518-4639-95CD-E41667EF276E}"/>
    <cellStyle name="Normal 6 5 3 3" xfId="1546" xr:uid="{EA5C8F2F-6103-427C-AD76-A542F77ED546}"/>
    <cellStyle name="Normal 6 5 4" xfId="838" xr:uid="{00000000-0005-0000-0000-000015040000}"/>
    <cellStyle name="Normal 6 5 4 2" xfId="1757" xr:uid="{DB166155-C1D1-4619-910B-BE02D3A1933E}"/>
    <cellStyle name="Normal 6 5 5" xfId="1335" xr:uid="{A0E5C4A9-B940-47B6-A6AA-1C2EFF855F94}"/>
    <cellStyle name="Normal 6 6" xfId="433" xr:uid="{00000000-0005-0000-0000-000016040000}"/>
    <cellStyle name="Normal 6 6 2" xfId="549" xr:uid="{00000000-0005-0000-0000-000017040000}"/>
    <cellStyle name="Normal 6 6 2 2" xfId="760" xr:uid="{00000000-0005-0000-0000-000018040000}"/>
    <cellStyle name="Normal 6 6 2 2 2" xfId="1199" xr:uid="{00000000-0005-0000-0000-000019040000}"/>
    <cellStyle name="Normal 6 6 2 2 2 2" xfId="2117" xr:uid="{7717994E-568F-4817-8BE5-8BAE20F202F5}"/>
    <cellStyle name="Normal 6 6 2 2 3" xfId="1695" xr:uid="{198EBB63-23BE-4045-BBEA-DDD4AB46B521}"/>
    <cellStyle name="Normal 6 6 2 3" xfId="988" xr:uid="{00000000-0005-0000-0000-00001A040000}"/>
    <cellStyle name="Normal 6 6 2 3 2" xfId="1906" xr:uid="{F4FAB7EC-8EDE-4D0A-9328-423022ED743B}"/>
    <cellStyle name="Normal 6 6 2 4" xfId="1484" xr:uid="{12C00E99-D00A-4F9E-BEF8-C87F8F38A4D2}"/>
    <cellStyle name="Normal 6 6 3" xfId="648" xr:uid="{00000000-0005-0000-0000-00001B040000}"/>
    <cellStyle name="Normal 6 6 3 2" xfId="1087" xr:uid="{00000000-0005-0000-0000-00001C040000}"/>
    <cellStyle name="Normal 6 6 3 2 2" xfId="2005" xr:uid="{A5C2C11B-73C6-42C3-B053-1932DA7649A8}"/>
    <cellStyle name="Normal 6 6 3 3" xfId="1583" xr:uid="{DBEE54BF-71BE-44F9-9713-AD946338D51D}"/>
    <cellStyle name="Normal 6 6 4" xfId="875" xr:uid="{00000000-0005-0000-0000-00001D040000}"/>
    <cellStyle name="Normal 6 6 4 2" xfId="1794" xr:uid="{3BE5E393-E604-4DA7-8E99-70FC6BD19C25}"/>
    <cellStyle name="Normal 6 6 5" xfId="1372" xr:uid="{70729C45-CFAB-45D1-905D-7BB0330F4C0A}"/>
    <cellStyle name="Normal 6 7" xfId="443" xr:uid="{00000000-0005-0000-0000-00001E040000}"/>
    <cellStyle name="Normal 6 7 2" xfId="559" xr:uid="{00000000-0005-0000-0000-00001F040000}"/>
    <cellStyle name="Normal 6 7 2 2" xfId="770" xr:uid="{00000000-0005-0000-0000-000020040000}"/>
    <cellStyle name="Normal 6 7 2 2 2" xfId="1209" xr:uid="{00000000-0005-0000-0000-000021040000}"/>
    <cellStyle name="Normal 6 7 2 2 2 2" xfId="2127" xr:uid="{E4F9EFCF-3B3A-49D6-9550-C12A45F548AD}"/>
    <cellStyle name="Normal 6 7 2 2 3" xfId="1705" xr:uid="{BE5409FF-53B7-4018-80F5-43E64CD0C508}"/>
    <cellStyle name="Normal 6 7 2 3" xfId="998" xr:uid="{00000000-0005-0000-0000-000022040000}"/>
    <cellStyle name="Normal 6 7 2 3 2" xfId="1916" xr:uid="{DE402547-BFB5-464A-B9FC-10E2A0E3FDF7}"/>
    <cellStyle name="Normal 6 7 2 4" xfId="1494" xr:uid="{7ABA7E82-7CDC-48ED-B391-AE4C76365E47}"/>
    <cellStyle name="Normal 6 7 3" xfId="658" xr:uid="{00000000-0005-0000-0000-000023040000}"/>
    <cellStyle name="Normal 6 7 3 2" xfId="1097" xr:uid="{00000000-0005-0000-0000-000024040000}"/>
    <cellStyle name="Normal 6 7 3 2 2" xfId="2015" xr:uid="{5BCAF717-A155-4EF5-9433-5D5AB36156BE}"/>
    <cellStyle name="Normal 6 7 3 3" xfId="1593" xr:uid="{EE473CE4-CCB3-4091-83EF-EC174589D27F}"/>
    <cellStyle name="Normal 6 7 4" xfId="885" xr:uid="{00000000-0005-0000-0000-000025040000}"/>
    <cellStyle name="Normal 6 7 4 2" xfId="1804" xr:uid="{57738F65-81A6-49C9-96A8-C332ABC2F8A5}"/>
    <cellStyle name="Normal 6 7 5" xfId="1382" xr:uid="{DEFCA6C1-4E8E-4DE4-8703-4AC58BB30B62}"/>
    <cellStyle name="Normal 6 8" xfId="471" xr:uid="{00000000-0005-0000-0000-000026040000}"/>
    <cellStyle name="Normal 6 8 2" xfId="683" xr:uid="{00000000-0005-0000-0000-000027040000}"/>
    <cellStyle name="Normal 6 8 2 2" xfId="1122" xr:uid="{00000000-0005-0000-0000-000028040000}"/>
    <cellStyle name="Normal 6 8 2 2 2" xfId="2040" xr:uid="{635AC4A3-18D2-4494-9089-98B9E48E1295}"/>
    <cellStyle name="Normal 6 8 2 3" xfId="1618" xr:uid="{41BE6281-C3B0-4CB0-BD68-9B70DD9C3AC0}"/>
    <cellStyle name="Normal 6 8 3" xfId="911" xr:uid="{00000000-0005-0000-0000-000029040000}"/>
    <cellStyle name="Normal 6 8 3 2" xfId="1829" xr:uid="{DA6F1105-F400-46F7-9870-DAF23D9D035D}"/>
    <cellStyle name="Normal 6 8 4" xfId="1407" xr:uid="{81E0A256-E8ED-433F-B09B-EE8FCFB02143}"/>
    <cellStyle name="Normal 6 9" xfId="571" xr:uid="{00000000-0005-0000-0000-00002A040000}"/>
    <cellStyle name="Normal 6 9 2" xfId="1010" xr:uid="{00000000-0005-0000-0000-00002B040000}"/>
    <cellStyle name="Normal 6 9 2 2" xfId="1928" xr:uid="{CF6804FF-A235-493F-8B1A-C304BCC90DC7}"/>
    <cellStyle name="Normal 6 9 3" xfId="1506" xr:uid="{2B0AAE30-A8D4-4230-8D32-08A656A21139}"/>
    <cellStyle name="Normal 7" xfId="261" xr:uid="{00000000-0005-0000-0000-00002C040000}"/>
    <cellStyle name="Normal 7 2" xfId="262" xr:uid="{00000000-0005-0000-0000-00002D040000}"/>
    <cellStyle name="Normal 7 2 2" xfId="263" xr:uid="{00000000-0005-0000-0000-00002E040000}"/>
    <cellStyle name="Normal 7 2 2 2" xfId="359" xr:uid="{00000000-0005-0000-0000-00002F040000}"/>
    <cellStyle name="Normal 7 2 3" xfId="358" xr:uid="{00000000-0005-0000-0000-000030040000}"/>
    <cellStyle name="Normal 7 3" xfId="264" xr:uid="{00000000-0005-0000-0000-000031040000}"/>
    <cellStyle name="Normal 7 3 2" xfId="360" xr:uid="{00000000-0005-0000-0000-000032040000}"/>
    <cellStyle name="Normal 7 4" xfId="357" xr:uid="{00000000-0005-0000-0000-000033040000}"/>
    <cellStyle name="Normal 8" xfId="265" xr:uid="{00000000-0005-0000-0000-000034040000}"/>
    <cellStyle name="Normal 8 2" xfId="266" xr:uid="{00000000-0005-0000-0000-000035040000}"/>
    <cellStyle name="Normal 8 3" xfId="267" xr:uid="{00000000-0005-0000-0000-000036040000}"/>
    <cellStyle name="Normal 8 3 2" xfId="268" xr:uid="{00000000-0005-0000-0000-000037040000}"/>
    <cellStyle name="Normal 8 3 2 2" xfId="363" xr:uid="{00000000-0005-0000-0000-000038040000}"/>
    <cellStyle name="Normal 8 3 3" xfId="362" xr:uid="{00000000-0005-0000-0000-000039040000}"/>
    <cellStyle name="Normal 8 4" xfId="269" xr:uid="{00000000-0005-0000-0000-00003A040000}"/>
    <cellStyle name="Normal 8 4 2" xfId="364" xr:uid="{00000000-0005-0000-0000-00003B040000}"/>
    <cellStyle name="Normal 8 5" xfId="361" xr:uid="{00000000-0005-0000-0000-00003C040000}"/>
    <cellStyle name="Normal 9" xfId="270" xr:uid="{00000000-0005-0000-0000-00003D040000}"/>
    <cellStyle name="Note 10" xfId="271" xr:uid="{00000000-0005-0000-0000-00003E040000}"/>
    <cellStyle name="Note 10 2" xfId="272" xr:uid="{00000000-0005-0000-0000-00003F040000}"/>
    <cellStyle name="Note 11" xfId="273" xr:uid="{00000000-0005-0000-0000-000040040000}"/>
    <cellStyle name="Note 11 2" xfId="274" xr:uid="{00000000-0005-0000-0000-000041040000}"/>
    <cellStyle name="Note 12" xfId="275" xr:uid="{00000000-0005-0000-0000-000042040000}"/>
    <cellStyle name="Note 12 2" xfId="276" xr:uid="{00000000-0005-0000-0000-000043040000}"/>
    <cellStyle name="Note 13" xfId="277" xr:uid="{00000000-0005-0000-0000-000044040000}"/>
    <cellStyle name="Note 13 2" xfId="278" xr:uid="{00000000-0005-0000-0000-000045040000}"/>
    <cellStyle name="Note 14" xfId="279" xr:uid="{00000000-0005-0000-0000-000046040000}"/>
    <cellStyle name="Note 14 2" xfId="280" xr:uid="{00000000-0005-0000-0000-000047040000}"/>
    <cellStyle name="Note 15" xfId="281" xr:uid="{00000000-0005-0000-0000-000048040000}"/>
    <cellStyle name="Note 16" xfId="282" xr:uid="{00000000-0005-0000-0000-000049040000}"/>
    <cellStyle name="Note 17" xfId="283" xr:uid="{00000000-0005-0000-0000-00004A040000}"/>
    <cellStyle name="Note 18" xfId="284" xr:uid="{00000000-0005-0000-0000-00004B040000}"/>
    <cellStyle name="Note 2" xfId="285" xr:uid="{00000000-0005-0000-0000-00004C040000}"/>
    <cellStyle name="Note 2 2" xfId="286" xr:uid="{00000000-0005-0000-0000-00004D040000}"/>
    <cellStyle name="Note 2 3" xfId="287" xr:uid="{00000000-0005-0000-0000-00004E040000}"/>
    <cellStyle name="Note 3" xfId="288" xr:uid="{00000000-0005-0000-0000-00004F040000}"/>
    <cellStyle name="Note 3 2" xfId="289" xr:uid="{00000000-0005-0000-0000-000050040000}"/>
    <cellStyle name="Note 4" xfId="290" xr:uid="{00000000-0005-0000-0000-000051040000}"/>
    <cellStyle name="Note 4 2" xfId="291" xr:uid="{00000000-0005-0000-0000-000052040000}"/>
    <cellStyle name="Note 5" xfId="292" xr:uid="{00000000-0005-0000-0000-000053040000}"/>
    <cellStyle name="Note 5 2" xfId="293" xr:uid="{00000000-0005-0000-0000-000054040000}"/>
    <cellStyle name="Note 6" xfId="294" xr:uid="{00000000-0005-0000-0000-000055040000}"/>
    <cellStyle name="Note 6 2" xfId="295" xr:uid="{00000000-0005-0000-0000-000056040000}"/>
    <cellStyle name="Note 7" xfId="296" xr:uid="{00000000-0005-0000-0000-000057040000}"/>
    <cellStyle name="Note 7 2" xfId="297" xr:uid="{00000000-0005-0000-0000-000058040000}"/>
    <cellStyle name="Note 8" xfId="298" xr:uid="{00000000-0005-0000-0000-000059040000}"/>
    <cellStyle name="Note 8 2" xfId="299" xr:uid="{00000000-0005-0000-0000-00005A040000}"/>
    <cellStyle name="Note 9" xfId="300" xr:uid="{00000000-0005-0000-0000-00005B040000}"/>
    <cellStyle name="Note 9 2" xfId="301" xr:uid="{00000000-0005-0000-0000-00005C040000}"/>
    <cellStyle name="Output 2" xfId="302" xr:uid="{00000000-0005-0000-0000-00005D040000}"/>
    <cellStyle name="Output 3" xfId="303" xr:uid="{00000000-0005-0000-0000-00005E040000}"/>
    <cellStyle name="Output 4" xfId="304" xr:uid="{00000000-0005-0000-0000-00005F040000}"/>
    <cellStyle name="Output 5" xfId="305" xr:uid="{00000000-0005-0000-0000-000060040000}"/>
    <cellStyle name="Output 6" xfId="306" xr:uid="{00000000-0005-0000-0000-000061040000}"/>
    <cellStyle name="Percent" xfId="1" builtinId="5"/>
    <cellStyle name="Percent 10" xfId="1283" xr:uid="{DAB4F88D-C8DB-44CA-BCD9-D89388E2BDEA}"/>
    <cellStyle name="Percent 11" xfId="1280" xr:uid="{F9DFC0FA-093F-43F1-9238-13E96C8AA264}"/>
    <cellStyle name="Percent 2" xfId="7" xr:uid="{00000000-0005-0000-0000-000063040000}"/>
    <cellStyle name="Percent 2 2" xfId="18" xr:uid="{00000000-0005-0000-0000-000064040000}"/>
    <cellStyle name="Percent 2 2 2" xfId="307" xr:uid="{00000000-0005-0000-0000-000065040000}"/>
    <cellStyle name="Percent 2 2 3" xfId="475" xr:uid="{00000000-0005-0000-0000-000066040000}"/>
    <cellStyle name="Percent 2 3" xfId="23" xr:uid="{00000000-0005-0000-0000-000067040000}"/>
    <cellStyle name="Percent 2 3 10" xfId="1297" xr:uid="{FB8BAF0C-486F-498D-BFEB-0C4380A59154}"/>
    <cellStyle name="Percent 2 3 2" xfId="380" xr:uid="{00000000-0005-0000-0000-000068040000}"/>
    <cellStyle name="Percent 2 3 2 2" xfId="421" xr:uid="{00000000-0005-0000-0000-000069040000}"/>
    <cellStyle name="Percent 2 3 2 2 2" xfId="537" xr:uid="{00000000-0005-0000-0000-00006A040000}"/>
    <cellStyle name="Percent 2 3 2 2 2 2" xfId="748" xr:uid="{00000000-0005-0000-0000-00006B040000}"/>
    <cellStyle name="Percent 2 3 2 2 2 2 2" xfId="1187" xr:uid="{00000000-0005-0000-0000-00006C040000}"/>
    <cellStyle name="Percent 2 3 2 2 2 2 2 2" xfId="2105" xr:uid="{5B164991-D942-47F9-A6F4-B3CFEC11B896}"/>
    <cellStyle name="Percent 2 3 2 2 2 2 3" xfId="1683" xr:uid="{2EF5D488-68F6-42F0-A8FA-8341A2EC4FC8}"/>
    <cellStyle name="Percent 2 3 2 2 2 3" xfId="976" xr:uid="{00000000-0005-0000-0000-00006D040000}"/>
    <cellStyle name="Percent 2 3 2 2 2 3 2" xfId="1894" xr:uid="{DE458F6A-717C-494B-AAA3-CDF9E631F6D5}"/>
    <cellStyle name="Percent 2 3 2 2 2 4" xfId="1472" xr:uid="{C38D4E6A-D520-439F-8529-52EE4059292C}"/>
    <cellStyle name="Percent 2 3 2 2 3" xfId="636" xr:uid="{00000000-0005-0000-0000-00006E040000}"/>
    <cellStyle name="Percent 2 3 2 2 3 2" xfId="1075" xr:uid="{00000000-0005-0000-0000-00006F040000}"/>
    <cellStyle name="Percent 2 3 2 2 3 2 2" xfId="1993" xr:uid="{E84D53F7-AA3E-4DDE-BDD3-6C73D4893AFC}"/>
    <cellStyle name="Percent 2 3 2 2 3 3" xfId="1571" xr:uid="{CCCFD886-5918-41E3-A06F-70095B2113CA}"/>
    <cellStyle name="Percent 2 3 2 2 4" xfId="863" xr:uid="{00000000-0005-0000-0000-000070040000}"/>
    <cellStyle name="Percent 2 3 2 2 4 2" xfId="1782" xr:uid="{1C240ADD-F16D-4530-A52F-DD832385F23F}"/>
    <cellStyle name="Percent 2 3 2 2 5" xfId="1360" xr:uid="{A69C60FA-CB66-4739-AE7E-0E200BCDCC1E}"/>
    <cellStyle name="Percent 2 3 2 3" xfId="497" xr:uid="{00000000-0005-0000-0000-000071040000}"/>
    <cellStyle name="Percent 2 3 2 3 2" xfId="708" xr:uid="{00000000-0005-0000-0000-000072040000}"/>
    <cellStyle name="Percent 2 3 2 3 2 2" xfId="1147" xr:uid="{00000000-0005-0000-0000-000073040000}"/>
    <cellStyle name="Percent 2 3 2 3 2 2 2" xfId="2065" xr:uid="{25FED835-8E14-4B43-B792-3E62CAEF17AB}"/>
    <cellStyle name="Percent 2 3 2 3 2 3" xfId="1643" xr:uid="{E72097F4-EE04-4FC7-8423-39A2A9CC5AD2}"/>
    <cellStyle name="Percent 2 3 2 3 3" xfId="936" xr:uid="{00000000-0005-0000-0000-000074040000}"/>
    <cellStyle name="Percent 2 3 2 3 3 2" xfId="1854" xr:uid="{FC31EFDD-E531-44C4-846D-95389AFB8548}"/>
    <cellStyle name="Percent 2 3 2 3 4" xfId="1432" xr:uid="{EE7096F8-3710-48D6-B145-E58E47677AD2}"/>
    <cellStyle name="Percent 2 3 2 4" xfId="596" xr:uid="{00000000-0005-0000-0000-000075040000}"/>
    <cellStyle name="Percent 2 3 2 4 2" xfId="1035" xr:uid="{00000000-0005-0000-0000-000076040000}"/>
    <cellStyle name="Percent 2 3 2 4 2 2" xfId="1953" xr:uid="{A179CE65-99B3-4923-B85B-94516C59A848}"/>
    <cellStyle name="Percent 2 3 2 4 3" xfId="1531" xr:uid="{045A6DD2-CC0E-4798-A45B-88183369246A}"/>
    <cellStyle name="Percent 2 3 2 5" xfId="822" xr:uid="{00000000-0005-0000-0000-000077040000}"/>
    <cellStyle name="Percent 2 3 2 5 2" xfId="1742" xr:uid="{F4C49FDE-9349-4F31-9E4B-56DF4275C947}"/>
    <cellStyle name="Percent 2 3 2 6" xfId="1257" xr:uid="{00000000-0005-0000-0000-000078040000}"/>
    <cellStyle name="Percent 2 3 2 6 2" xfId="2165" xr:uid="{E6B8375C-768C-460F-A250-2D6DF4C781F7}"/>
    <cellStyle name="Percent 2 3 2 7" xfId="1320" xr:uid="{C4E7939C-618E-479A-88A4-9171677634D1}"/>
    <cellStyle name="Percent 2 3 3" xfId="404" xr:uid="{00000000-0005-0000-0000-000079040000}"/>
    <cellStyle name="Percent 2 3 3 2" xfId="520" xr:uid="{00000000-0005-0000-0000-00007A040000}"/>
    <cellStyle name="Percent 2 3 3 2 2" xfId="731" xr:uid="{00000000-0005-0000-0000-00007B040000}"/>
    <cellStyle name="Percent 2 3 3 2 2 2" xfId="1170" xr:uid="{00000000-0005-0000-0000-00007C040000}"/>
    <cellStyle name="Percent 2 3 3 2 2 2 2" xfId="2088" xr:uid="{FA0D6E38-379A-415A-ABB8-77D343496AB7}"/>
    <cellStyle name="Percent 2 3 3 2 2 3" xfId="1666" xr:uid="{0BAA3103-1399-466A-8C83-F1454D5F26D7}"/>
    <cellStyle name="Percent 2 3 3 2 3" xfId="959" xr:uid="{00000000-0005-0000-0000-00007D040000}"/>
    <cellStyle name="Percent 2 3 3 2 3 2" xfId="1877" xr:uid="{263C14AF-6489-4636-8FA7-64265F8FD248}"/>
    <cellStyle name="Percent 2 3 3 2 4" xfId="1455" xr:uid="{CE1DBC11-3CF3-4723-BC6D-204F8CB2F39D}"/>
    <cellStyle name="Percent 2 3 3 3" xfId="619" xr:uid="{00000000-0005-0000-0000-00007E040000}"/>
    <cellStyle name="Percent 2 3 3 3 2" xfId="1058" xr:uid="{00000000-0005-0000-0000-00007F040000}"/>
    <cellStyle name="Percent 2 3 3 3 2 2" xfId="1976" xr:uid="{2711487D-5752-4E41-B612-DFEE38F081A7}"/>
    <cellStyle name="Percent 2 3 3 3 3" xfId="1554" xr:uid="{9325C3ED-5294-43FD-849A-928873D11B95}"/>
    <cellStyle name="Percent 2 3 3 4" xfId="846" xr:uid="{00000000-0005-0000-0000-000080040000}"/>
    <cellStyle name="Percent 2 3 3 4 2" xfId="1765" xr:uid="{DDB62744-7603-444F-8000-CC0AF92AF924}"/>
    <cellStyle name="Percent 2 3 3 5" xfId="1343" xr:uid="{51E3A2E5-EC65-463C-80C8-8A36EE99B4A2}"/>
    <cellStyle name="Percent 2 3 4" xfId="442" xr:uid="{00000000-0005-0000-0000-000081040000}"/>
    <cellStyle name="Percent 2 3 4 2" xfId="558" xr:uid="{00000000-0005-0000-0000-000082040000}"/>
    <cellStyle name="Percent 2 3 4 2 2" xfId="769" xr:uid="{00000000-0005-0000-0000-000083040000}"/>
    <cellStyle name="Percent 2 3 4 2 2 2" xfId="1208" xr:uid="{00000000-0005-0000-0000-000084040000}"/>
    <cellStyle name="Percent 2 3 4 2 2 2 2" xfId="2126" xr:uid="{86641393-681F-4A77-9D46-EEFF1555585B}"/>
    <cellStyle name="Percent 2 3 4 2 2 3" xfId="1704" xr:uid="{C6A584D7-1906-4DA1-AF9C-A22CD1F71BCF}"/>
    <cellStyle name="Percent 2 3 4 2 3" xfId="997" xr:uid="{00000000-0005-0000-0000-000085040000}"/>
    <cellStyle name="Percent 2 3 4 2 3 2" xfId="1915" xr:uid="{1549333F-A1BB-4D72-A5F8-8947CC997778}"/>
    <cellStyle name="Percent 2 3 4 2 4" xfId="1493" xr:uid="{9F07BECC-B26E-4FC8-A324-C25E09524A17}"/>
    <cellStyle name="Percent 2 3 4 3" xfId="657" xr:uid="{00000000-0005-0000-0000-000086040000}"/>
    <cellStyle name="Percent 2 3 4 3 2" xfId="1096" xr:uid="{00000000-0005-0000-0000-000087040000}"/>
    <cellStyle name="Percent 2 3 4 3 2 2" xfId="2014" xr:uid="{E0753031-62DA-4D43-9C28-DEAE77C3C919}"/>
    <cellStyle name="Percent 2 3 4 3 3" xfId="1592" xr:uid="{E5D636ED-11F1-49CC-9A09-41BF0EC9E38E}"/>
    <cellStyle name="Percent 2 3 4 4" xfId="884" xr:uid="{00000000-0005-0000-0000-000088040000}"/>
    <cellStyle name="Percent 2 3 4 4 2" xfId="1803" xr:uid="{09E885FB-73A4-4BD5-8665-937403F874C3}"/>
    <cellStyle name="Percent 2 3 4 5" xfId="1381" xr:uid="{845FDF96-1C99-44BE-933E-8739083FA4A5}"/>
    <cellStyle name="Percent 2 3 5" xfId="452" xr:uid="{00000000-0005-0000-0000-000089040000}"/>
    <cellStyle name="Percent 2 3 5 2" xfId="568" xr:uid="{00000000-0005-0000-0000-00008A040000}"/>
    <cellStyle name="Percent 2 3 5 2 2" xfId="779" xr:uid="{00000000-0005-0000-0000-00008B040000}"/>
    <cellStyle name="Percent 2 3 5 2 2 2" xfId="1218" xr:uid="{00000000-0005-0000-0000-00008C040000}"/>
    <cellStyle name="Percent 2 3 5 2 2 2 2" xfId="2136" xr:uid="{1FC6749C-90FB-4B55-B5B4-484090EC429C}"/>
    <cellStyle name="Percent 2 3 5 2 2 3" xfId="1714" xr:uid="{0C965345-E105-4878-996A-FD54C7879158}"/>
    <cellStyle name="Percent 2 3 5 2 3" xfId="1007" xr:uid="{00000000-0005-0000-0000-00008D040000}"/>
    <cellStyle name="Percent 2 3 5 2 3 2" xfId="1925" xr:uid="{BF290808-270E-46D0-80F5-8D420A377594}"/>
    <cellStyle name="Percent 2 3 5 2 4" xfId="1503" xr:uid="{3C299F29-D33E-46EB-AA8A-47E51F51BEA7}"/>
    <cellStyle name="Percent 2 3 5 3" xfId="667" xr:uid="{00000000-0005-0000-0000-00008E040000}"/>
    <cellStyle name="Percent 2 3 5 3 2" xfId="1106" xr:uid="{00000000-0005-0000-0000-00008F040000}"/>
    <cellStyle name="Percent 2 3 5 3 2 2" xfId="2024" xr:uid="{4D4130B1-E0AA-4A25-9C40-95430520B68E}"/>
    <cellStyle name="Percent 2 3 5 3 3" xfId="1602" xr:uid="{68150AD3-13E2-43AC-82CA-1B149DE2C412}"/>
    <cellStyle name="Percent 2 3 5 4" xfId="894" xr:uid="{00000000-0005-0000-0000-000090040000}"/>
    <cellStyle name="Percent 2 3 5 4 2" xfId="1813" xr:uid="{A31742C9-3058-4E25-8A44-B1E3BD8D35E6}"/>
    <cellStyle name="Percent 2 3 5 5" xfId="1391" xr:uid="{5CEE24D0-259F-48F6-ADF5-D63056D2F335}"/>
    <cellStyle name="Percent 2 3 6" xfId="480" xr:uid="{00000000-0005-0000-0000-000091040000}"/>
    <cellStyle name="Percent 2 3 6 2" xfId="691" xr:uid="{00000000-0005-0000-0000-000092040000}"/>
    <cellStyle name="Percent 2 3 6 2 2" xfId="1130" xr:uid="{00000000-0005-0000-0000-000093040000}"/>
    <cellStyle name="Percent 2 3 6 2 2 2" xfId="2048" xr:uid="{BA8F524D-3A1C-46E1-8F42-EEEE8695FA8C}"/>
    <cellStyle name="Percent 2 3 6 2 3" xfId="1626" xr:uid="{C3C9258C-A3E8-433B-9B74-7649D1DDF906}"/>
    <cellStyle name="Percent 2 3 6 3" xfId="919" xr:uid="{00000000-0005-0000-0000-000094040000}"/>
    <cellStyle name="Percent 2 3 6 3 2" xfId="1837" xr:uid="{F91293F3-F6CF-4BC2-BF86-BCAC5B3FD70F}"/>
    <cellStyle name="Percent 2 3 6 4" xfId="1415" xr:uid="{0CDFD0FE-8521-46FD-9AA1-6B3758F4EDB8}"/>
    <cellStyle name="Percent 2 3 7" xfId="579" xr:uid="{00000000-0005-0000-0000-000095040000}"/>
    <cellStyle name="Percent 2 3 7 2" xfId="1018" xr:uid="{00000000-0005-0000-0000-000096040000}"/>
    <cellStyle name="Percent 2 3 7 2 2" xfId="1936" xr:uid="{CA934BB7-0514-44EB-A1A8-15E8F014237E}"/>
    <cellStyle name="Percent 2 3 7 3" xfId="1514" xr:uid="{9AD4D2E3-CA4B-499C-8289-DD687F13989D}"/>
    <cellStyle name="Percent 2 3 8" xfId="794" xr:uid="{00000000-0005-0000-0000-000097040000}"/>
    <cellStyle name="Percent 2 3 8 2" xfId="1725" xr:uid="{25FC0937-161C-46DC-B467-0514AC238435}"/>
    <cellStyle name="Percent 2 3 9" xfId="1235" xr:uid="{00000000-0005-0000-0000-000098040000}"/>
    <cellStyle name="Percent 2 3 9 2" xfId="2148" xr:uid="{96575025-9DDD-4D54-9877-BECDE7F73E82}"/>
    <cellStyle name="Percent 2 4" xfId="458" xr:uid="{00000000-0005-0000-0000-000099040000}"/>
    <cellStyle name="Percent 2 4 2" xfId="673" xr:uid="{00000000-0005-0000-0000-00009A040000}"/>
    <cellStyle name="Percent 2 4 2 2" xfId="1112" xr:uid="{00000000-0005-0000-0000-00009B040000}"/>
    <cellStyle name="Percent 2 4 2 2 2" xfId="2030" xr:uid="{4807779F-3B55-4BF6-B771-7DEAFD70A096}"/>
    <cellStyle name="Percent 2 4 2 3" xfId="1608" xr:uid="{EB89C5A7-A888-46AD-9042-AD4440E11A6E}"/>
    <cellStyle name="Percent 2 4 3" xfId="900" xr:uid="{00000000-0005-0000-0000-00009C040000}"/>
    <cellStyle name="Percent 2 4 3 2" xfId="1819" xr:uid="{CA309696-BC2F-4E22-BDDA-39A729B9EC59}"/>
    <cellStyle name="Percent 2 4 4" xfId="1397" xr:uid="{78CCEF1A-2B01-45C2-86FC-1A7204C07FA2}"/>
    <cellStyle name="Percent 2 5" xfId="468" xr:uid="{00000000-0005-0000-0000-00009D040000}"/>
    <cellStyle name="Percent 20" xfId="308" xr:uid="{00000000-0005-0000-0000-00009E040000}"/>
    <cellStyle name="Percent 21" xfId="309" xr:uid="{00000000-0005-0000-0000-00009F040000}"/>
    <cellStyle name="Percent 22" xfId="310" xr:uid="{00000000-0005-0000-0000-0000A0040000}"/>
    <cellStyle name="Percent 23" xfId="311" xr:uid="{00000000-0005-0000-0000-0000A1040000}"/>
    <cellStyle name="Percent 24" xfId="312" xr:uid="{00000000-0005-0000-0000-0000A2040000}"/>
    <cellStyle name="Percent 25" xfId="313" xr:uid="{00000000-0005-0000-0000-0000A3040000}"/>
    <cellStyle name="Percent 3" xfId="314" xr:uid="{00000000-0005-0000-0000-0000A4040000}"/>
    <cellStyle name="Percent 3 2" xfId="315" xr:uid="{00000000-0005-0000-0000-0000A5040000}"/>
    <cellStyle name="Percent 3 2 2" xfId="366" xr:uid="{00000000-0005-0000-0000-0000A6040000}"/>
    <cellStyle name="Percent 3 3" xfId="365" xr:uid="{00000000-0005-0000-0000-0000A7040000}"/>
    <cellStyle name="Percent 4" xfId="316" xr:uid="{00000000-0005-0000-0000-0000A8040000}"/>
    <cellStyle name="Percent 4 2" xfId="317" xr:uid="{00000000-0005-0000-0000-0000A9040000}"/>
    <cellStyle name="Percent 4 2 2" xfId="368" xr:uid="{00000000-0005-0000-0000-0000AA040000}"/>
    <cellStyle name="Percent 4 3" xfId="367" xr:uid="{00000000-0005-0000-0000-0000AB040000}"/>
    <cellStyle name="Percent 5" xfId="318" xr:uid="{00000000-0005-0000-0000-0000AC040000}"/>
    <cellStyle name="Percent 6" xfId="319" xr:uid="{00000000-0005-0000-0000-0000AD040000}"/>
    <cellStyle name="Percent 7" xfId="320" xr:uid="{00000000-0005-0000-0000-0000AE040000}"/>
    <cellStyle name="Percent 8" xfId="21" xr:uid="{00000000-0005-0000-0000-0000AF040000}"/>
    <cellStyle name="Percent 8 10" xfId="792" xr:uid="{00000000-0005-0000-0000-0000B0040000}"/>
    <cellStyle name="Percent 8 10 2" xfId="1723" xr:uid="{C234BA69-8274-4EE6-A684-B2F4B089AC38}"/>
    <cellStyle name="Percent 8 11" xfId="1233" xr:uid="{00000000-0005-0000-0000-0000B1040000}"/>
    <cellStyle name="Percent 8 11 2" xfId="2146" xr:uid="{A2E48FE1-5068-46C6-8ECE-BB2ADD6B06DB}"/>
    <cellStyle name="Percent 8 12" xfId="1295" xr:uid="{10B872E2-7CCC-42DF-A8E4-62F9DEA4E8C9}"/>
    <cellStyle name="Percent 8 2" xfId="341" xr:uid="{00000000-0005-0000-0000-0000B2040000}"/>
    <cellStyle name="Percent 8 3" xfId="378" xr:uid="{00000000-0005-0000-0000-0000B3040000}"/>
    <cellStyle name="Percent 8 3 2" xfId="419" xr:uid="{00000000-0005-0000-0000-0000B4040000}"/>
    <cellStyle name="Percent 8 3 2 2" xfId="535" xr:uid="{00000000-0005-0000-0000-0000B5040000}"/>
    <cellStyle name="Percent 8 3 2 2 2" xfId="746" xr:uid="{00000000-0005-0000-0000-0000B6040000}"/>
    <cellStyle name="Percent 8 3 2 2 2 2" xfId="1185" xr:uid="{00000000-0005-0000-0000-0000B7040000}"/>
    <cellStyle name="Percent 8 3 2 2 2 2 2" xfId="2103" xr:uid="{C7B8EDB1-C6E0-4470-8B66-F7AE2F661B26}"/>
    <cellStyle name="Percent 8 3 2 2 2 3" xfId="1681" xr:uid="{53A213F8-3FDD-4A0A-A7B9-6DC929CC61A0}"/>
    <cellStyle name="Percent 8 3 2 2 3" xfId="974" xr:uid="{00000000-0005-0000-0000-0000B8040000}"/>
    <cellStyle name="Percent 8 3 2 2 3 2" xfId="1892" xr:uid="{D29549C0-0213-42F7-91FE-DED1125EC72F}"/>
    <cellStyle name="Percent 8 3 2 2 4" xfId="1470" xr:uid="{F05FA637-C9E2-4023-B442-D4E0CB6A68AE}"/>
    <cellStyle name="Percent 8 3 2 3" xfId="634" xr:uid="{00000000-0005-0000-0000-0000B9040000}"/>
    <cellStyle name="Percent 8 3 2 3 2" xfId="1073" xr:uid="{00000000-0005-0000-0000-0000BA040000}"/>
    <cellStyle name="Percent 8 3 2 3 2 2" xfId="1991" xr:uid="{E7BE6D89-1163-429B-B282-49E4FCBDCC40}"/>
    <cellStyle name="Percent 8 3 2 3 3" xfId="1569" xr:uid="{E0D9100A-FB34-44CD-AD76-37ED1391EC00}"/>
    <cellStyle name="Percent 8 3 2 4" xfId="861" xr:uid="{00000000-0005-0000-0000-0000BB040000}"/>
    <cellStyle name="Percent 8 3 2 4 2" xfId="1780" xr:uid="{70B0A431-D633-48A5-AABB-8D28B1BC0D2D}"/>
    <cellStyle name="Percent 8 3 2 5" xfId="1358" xr:uid="{DB510C11-5A0A-44D0-BC72-F219088D2204}"/>
    <cellStyle name="Percent 8 3 3" xfId="495" xr:uid="{00000000-0005-0000-0000-0000BC040000}"/>
    <cellStyle name="Percent 8 3 3 2" xfId="706" xr:uid="{00000000-0005-0000-0000-0000BD040000}"/>
    <cellStyle name="Percent 8 3 3 2 2" xfId="1145" xr:uid="{00000000-0005-0000-0000-0000BE040000}"/>
    <cellStyle name="Percent 8 3 3 2 2 2" xfId="2063" xr:uid="{41D18503-3074-4081-AA22-1A3F33C377D5}"/>
    <cellStyle name="Percent 8 3 3 2 3" xfId="1641" xr:uid="{4E1BE7D9-7C04-4C37-A857-72ECAED6BEA3}"/>
    <cellStyle name="Percent 8 3 3 3" xfId="934" xr:uid="{00000000-0005-0000-0000-0000BF040000}"/>
    <cellStyle name="Percent 8 3 3 3 2" xfId="1852" xr:uid="{9664C672-68E1-44AE-B5E3-5434FBFACDB2}"/>
    <cellStyle name="Percent 8 3 3 4" xfId="1430" xr:uid="{2441D0F2-528D-4691-A5AA-C186B1C399D3}"/>
    <cellStyle name="Percent 8 3 4" xfId="594" xr:uid="{00000000-0005-0000-0000-0000C0040000}"/>
    <cellStyle name="Percent 8 3 4 2" xfId="1033" xr:uid="{00000000-0005-0000-0000-0000C1040000}"/>
    <cellStyle name="Percent 8 3 4 2 2" xfId="1951" xr:uid="{9DB0B070-531A-4EAE-BFCD-EEA526524F4C}"/>
    <cellStyle name="Percent 8 3 4 3" xfId="1529" xr:uid="{3CA92ACB-FEBC-469E-8CB4-F1F577EC9C86}"/>
    <cellStyle name="Percent 8 3 5" xfId="820" xr:uid="{00000000-0005-0000-0000-0000C2040000}"/>
    <cellStyle name="Percent 8 3 5 2" xfId="1740" xr:uid="{3DF45D11-885F-4968-B987-924C0E114F49}"/>
    <cellStyle name="Percent 8 3 6" xfId="1255" xr:uid="{00000000-0005-0000-0000-0000C3040000}"/>
    <cellStyle name="Percent 8 3 6 2" xfId="2163" xr:uid="{16DB1113-A406-4AD9-8F8F-53001A675ECC}"/>
    <cellStyle name="Percent 8 3 7" xfId="1318" xr:uid="{B905D912-C8C3-4FDC-AE3D-2070DA46A86C}"/>
    <cellStyle name="Percent 8 4" xfId="402" xr:uid="{00000000-0005-0000-0000-0000C4040000}"/>
    <cellStyle name="Percent 8 4 2" xfId="518" xr:uid="{00000000-0005-0000-0000-0000C5040000}"/>
    <cellStyle name="Percent 8 4 2 2" xfId="729" xr:uid="{00000000-0005-0000-0000-0000C6040000}"/>
    <cellStyle name="Percent 8 4 2 2 2" xfId="1168" xr:uid="{00000000-0005-0000-0000-0000C7040000}"/>
    <cellStyle name="Percent 8 4 2 2 2 2" xfId="2086" xr:uid="{E6808010-FF51-4A5E-9B24-B84DE8B7EA65}"/>
    <cellStyle name="Percent 8 4 2 2 3" xfId="1664" xr:uid="{035392B8-91E2-4251-AC69-6C522DA7E33F}"/>
    <cellStyle name="Percent 8 4 2 3" xfId="957" xr:uid="{00000000-0005-0000-0000-0000C8040000}"/>
    <cellStyle name="Percent 8 4 2 3 2" xfId="1875" xr:uid="{AFEBE4E9-BB07-4ED5-833E-1D2DA1A39B14}"/>
    <cellStyle name="Percent 8 4 2 4" xfId="1453" xr:uid="{DC714AD1-E8A6-4199-A8C9-A161B8AD8858}"/>
    <cellStyle name="Percent 8 4 3" xfId="617" xr:uid="{00000000-0005-0000-0000-0000C9040000}"/>
    <cellStyle name="Percent 8 4 3 2" xfId="1056" xr:uid="{00000000-0005-0000-0000-0000CA040000}"/>
    <cellStyle name="Percent 8 4 3 2 2" xfId="1974" xr:uid="{5006FA76-19FE-4D1B-B272-8483EEB2C879}"/>
    <cellStyle name="Percent 8 4 3 3" xfId="1552" xr:uid="{3EC3D7EE-8F88-4541-9698-B2768663926D}"/>
    <cellStyle name="Percent 8 4 4" xfId="844" xr:uid="{00000000-0005-0000-0000-0000CB040000}"/>
    <cellStyle name="Percent 8 4 4 2" xfId="1763" xr:uid="{608F30DA-B08C-4D97-ABAA-3ADE4C466862}"/>
    <cellStyle name="Percent 8 4 5" xfId="1341" xr:uid="{996AE38C-5F62-449B-AA03-8EF4E046EB1D}"/>
    <cellStyle name="Percent 8 5" xfId="440" xr:uid="{00000000-0005-0000-0000-0000CC040000}"/>
    <cellStyle name="Percent 8 5 2" xfId="556" xr:uid="{00000000-0005-0000-0000-0000CD040000}"/>
    <cellStyle name="Percent 8 5 2 2" xfId="767" xr:uid="{00000000-0005-0000-0000-0000CE040000}"/>
    <cellStyle name="Percent 8 5 2 2 2" xfId="1206" xr:uid="{00000000-0005-0000-0000-0000CF040000}"/>
    <cellStyle name="Percent 8 5 2 2 2 2" xfId="2124" xr:uid="{E60249DE-06C3-44BC-9926-27B0F323A035}"/>
    <cellStyle name="Percent 8 5 2 2 3" xfId="1702" xr:uid="{22CA46EC-A16F-4EFF-B849-8E59A3B5B6A3}"/>
    <cellStyle name="Percent 8 5 2 3" xfId="995" xr:uid="{00000000-0005-0000-0000-0000D0040000}"/>
    <cellStyle name="Percent 8 5 2 3 2" xfId="1913" xr:uid="{945E4DCB-B1D6-40FD-979B-C753A47638F1}"/>
    <cellStyle name="Percent 8 5 2 4" xfId="1491" xr:uid="{F92D96F5-F83D-4EDA-A243-EC69F102BF6B}"/>
    <cellStyle name="Percent 8 5 3" xfId="655" xr:uid="{00000000-0005-0000-0000-0000D1040000}"/>
    <cellStyle name="Percent 8 5 3 2" xfId="1094" xr:uid="{00000000-0005-0000-0000-0000D2040000}"/>
    <cellStyle name="Percent 8 5 3 2 2" xfId="2012" xr:uid="{95F42C78-E2BC-41D7-A0F1-C4B88A2ABF29}"/>
    <cellStyle name="Percent 8 5 3 3" xfId="1590" xr:uid="{8B0742D5-B874-476D-8E28-CE891CCDBEDE}"/>
    <cellStyle name="Percent 8 5 4" xfId="882" xr:uid="{00000000-0005-0000-0000-0000D3040000}"/>
    <cellStyle name="Percent 8 5 4 2" xfId="1801" xr:uid="{851BA163-F791-411A-894A-895A0C70A435}"/>
    <cellStyle name="Percent 8 5 5" xfId="1379" xr:uid="{B038C5DA-0D07-44A0-B43E-93D715959C11}"/>
    <cellStyle name="Percent 8 6" xfId="450" xr:uid="{00000000-0005-0000-0000-0000D4040000}"/>
    <cellStyle name="Percent 8 6 2" xfId="566" xr:uid="{00000000-0005-0000-0000-0000D5040000}"/>
    <cellStyle name="Percent 8 6 2 2" xfId="777" xr:uid="{00000000-0005-0000-0000-0000D6040000}"/>
    <cellStyle name="Percent 8 6 2 2 2" xfId="1216" xr:uid="{00000000-0005-0000-0000-0000D7040000}"/>
    <cellStyle name="Percent 8 6 2 2 2 2" xfId="2134" xr:uid="{F35AD668-BD21-4AC8-8DF6-74F4A32ED95F}"/>
    <cellStyle name="Percent 8 6 2 2 3" xfId="1712" xr:uid="{D7750731-AF55-4B44-8388-3565A51F9A46}"/>
    <cellStyle name="Percent 8 6 2 3" xfId="1005" xr:uid="{00000000-0005-0000-0000-0000D8040000}"/>
    <cellStyle name="Percent 8 6 2 3 2" xfId="1923" xr:uid="{07EDF4CE-A129-467C-92FE-B84B961281EA}"/>
    <cellStyle name="Percent 8 6 2 4" xfId="1501" xr:uid="{33C54628-486F-4BC2-970A-6D24DD4B6D81}"/>
    <cellStyle name="Percent 8 6 3" xfId="665" xr:uid="{00000000-0005-0000-0000-0000D9040000}"/>
    <cellStyle name="Percent 8 6 3 2" xfId="1104" xr:uid="{00000000-0005-0000-0000-0000DA040000}"/>
    <cellStyle name="Percent 8 6 3 2 2" xfId="2022" xr:uid="{3B71F0F0-8032-455D-8128-EB5DCBAEF886}"/>
    <cellStyle name="Percent 8 6 3 3" xfId="1600" xr:uid="{C9EE4459-8FEE-401A-A747-E811CE89AC2A}"/>
    <cellStyle name="Percent 8 6 4" xfId="892" xr:uid="{00000000-0005-0000-0000-0000DB040000}"/>
    <cellStyle name="Percent 8 6 4 2" xfId="1811" xr:uid="{7B1B1624-2857-4962-BC5C-62709A51BB68}"/>
    <cellStyle name="Percent 8 6 5" xfId="1389" xr:uid="{DD75E80D-FB60-4620-B855-D05280A1183E}"/>
    <cellStyle name="Percent 8 7" xfId="456" xr:uid="{00000000-0005-0000-0000-0000DC040000}"/>
    <cellStyle name="Percent 8 7 2" xfId="671" xr:uid="{00000000-0005-0000-0000-0000DD040000}"/>
    <cellStyle name="Percent 8 7 2 2" xfId="1110" xr:uid="{00000000-0005-0000-0000-0000DE040000}"/>
    <cellStyle name="Percent 8 7 2 2 2" xfId="2028" xr:uid="{FD3CD0EA-10C1-4B7A-950F-B4CAFD1D9045}"/>
    <cellStyle name="Percent 8 7 2 3" xfId="1606" xr:uid="{FA219721-72F5-457B-AE1A-FED25F2CEB6A}"/>
    <cellStyle name="Percent 8 7 3" xfId="898" xr:uid="{00000000-0005-0000-0000-0000DF040000}"/>
    <cellStyle name="Percent 8 7 3 2" xfId="1817" xr:uid="{DF4FCD7E-E28E-47E1-8002-70F415A7A788}"/>
    <cellStyle name="Percent 8 7 4" xfId="1395" xr:uid="{B8DD7A23-A0AA-494E-A207-922EFFA64A6B}"/>
    <cellStyle name="Percent 8 8" xfId="478" xr:uid="{00000000-0005-0000-0000-0000E0040000}"/>
    <cellStyle name="Percent 8 8 2" xfId="689" xr:uid="{00000000-0005-0000-0000-0000E1040000}"/>
    <cellStyle name="Percent 8 8 2 2" xfId="1128" xr:uid="{00000000-0005-0000-0000-0000E2040000}"/>
    <cellStyle name="Percent 8 8 2 2 2" xfId="2046" xr:uid="{A7539B3E-08E8-49C5-B38A-4FC8B1CDE29E}"/>
    <cellStyle name="Percent 8 8 2 3" xfId="1624" xr:uid="{F5B08160-0851-4AF8-A99E-9D607B47D70F}"/>
    <cellStyle name="Percent 8 8 3" xfId="917" xr:uid="{00000000-0005-0000-0000-0000E3040000}"/>
    <cellStyle name="Percent 8 8 3 2" xfId="1835" xr:uid="{F1EF7D06-4E95-45DE-A388-EE3B1BFB8241}"/>
    <cellStyle name="Percent 8 8 4" xfId="1413" xr:uid="{285575EA-F886-4684-8A27-9A7B5B708102}"/>
    <cellStyle name="Percent 8 9" xfId="577" xr:uid="{00000000-0005-0000-0000-0000E4040000}"/>
    <cellStyle name="Percent 8 9 2" xfId="1016" xr:uid="{00000000-0005-0000-0000-0000E5040000}"/>
    <cellStyle name="Percent 8 9 2 2" xfId="1934" xr:uid="{A500E697-C21D-470F-8B2D-F7BFEBC3A25A}"/>
    <cellStyle name="Percent 8 9 3" xfId="1512" xr:uid="{5B7B0070-1860-4598-B527-9ABAF6952349}"/>
    <cellStyle name="Percent 9" xfId="344" xr:uid="{00000000-0005-0000-0000-0000E6040000}"/>
    <cellStyle name="Percent 9 2" xfId="369" xr:uid="{00000000-0005-0000-0000-0000E7040000}"/>
    <cellStyle name="Procent 2" xfId="321" xr:uid="{00000000-0005-0000-0000-0000E8040000}"/>
    <cellStyle name="ReportData" xfId="322" xr:uid="{00000000-0005-0000-0000-0000E9040000}"/>
    <cellStyle name="Title 2" xfId="323" xr:uid="{00000000-0005-0000-0000-0000EA040000}"/>
    <cellStyle name="Title 3" xfId="324" xr:uid="{00000000-0005-0000-0000-0000EB040000}"/>
    <cellStyle name="Title 4" xfId="325" xr:uid="{00000000-0005-0000-0000-0000EC040000}"/>
    <cellStyle name="Title 5" xfId="326" xr:uid="{00000000-0005-0000-0000-0000ED040000}"/>
    <cellStyle name="Title 6" xfId="327" xr:uid="{00000000-0005-0000-0000-0000EE040000}"/>
    <cellStyle name="Total 2" xfId="328" xr:uid="{00000000-0005-0000-0000-0000EF040000}"/>
    <cellStyle name="Total 3" xfId="329" xr:uid="{00000000-0005-0000-0000-0000F0040000}"/>
    <cellStyle name="Total 4" xfId="330" xr:uid="{00000000-0005-0000-0000-0000F1040000}"/>
    <cellStyle name="Total 5" xfId="331" xr:uid="{00000000-0005-0000-0000-0000F2040000}"/>
    <cellStyle name="Total 6" xfId="332" xr:uid="{00000000-0005-0000-0000-0000F3040000}"/>
    <cellStyle name="Tusental (0)_SystemDel" xfId="333" xr:uid="{00000000-0005-0000-0000-0000F4040000}"/>
    <cellStyle name="Valuta (0)_SystemDel" xfId="334" xr:uid="{00000000-0005-0000-0000-0000F5040000}"/>
    <cellStyle name="Warning Text 2" xfId="335" xr:uid="{00000000-0005-0000-0000-0000F6040000}"/>
    <cellStyle name="Warning Text 3" xfId="336" xr:uid="{00000000-0005-0000-0000-0000F7040000}"/>
    <cellStyle name="Warning Text 4" xfId="337" xr:uid="{00000000-0005-0000-0000-0000F8040000}"/>
    <cellStyle name="Warning Text 5" xfId="338" xr:uid="{00000000-0005-0000-0000-0000F9040000}"/>
    <cellStyle name="Warning Text 6" xfId="339" xr:uid="{00000000-0005-0000-0000-0000FA040000}"/>
  </cellStyles>
  <dxfs count="813">
    <dxf>
      <font>
        <b val="0"/>
        <i val="0"/>
        <strike val="0"/>
        <condense val="0"/>
        <extend val="0"/>
        <outline val="0"/>
        <shadow val="0"/>
        <u val="none"/>
        <vertAlign val="baseline"/>
        <sz val="11"/>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medium">
          <color rgb="FFFFFFFF"/>
        </right>
        <top/>
        <bottom style="medium">
          <color rgb="FFFFFFFF"/>
        </bottom>
      </border>
    </dxf>
    <dxf>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border outline="0">
        <bottom style="medium">
          <color theme="0"/>
        </bottom>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theme="0"/>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top style="thin">
          <color theme="0"/>
        </top>
        <bottom style="thin">
          <color theme="0"/>
        </bottom>
        <vertical/>
        <horizontal/>
      </border>
    </dxf>
    <dxf>
      <border outline="0">
        <left style="thin">
          <color theme="0"/>
        </left>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right/>
        <top style="medium">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theme="0"/>
        </top>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rgb="FFFFFFFF"/>
        </top>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top style="medium">
          <color theme="0"/>
        </top>
        <bottom/>
        <vertical/>
        <horizontal/>
      </border>
    </dxf>
    <dxf>
      <border outline="0">
        <left style="medium">
          <color theme="0"/>
        </left>
        <right style="medium">
          <color theme="0"/>
        </right>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outline="0">
        <left style="medium">
          <color theme="0"/>
        </left>
        <right/>
        <top/>
        <bottom style="medium">
          <color rgb="FFFFFFFF"/>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outline="0">
        <left style="medium">
          <color theme="0"/>
        </left>
        <right style="medium">
          <color theme="0"/>
        </right>
        <top style="medium">
          <color theme="0"/>
        </top>
        <bottom style="medium">
          <color rgb="FFFFFFFF"/>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rgb="FFFFFFFF"/>
        </bottom>
        <vertical/>
        <horizontal/>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rgb="FFFFFFFF"/>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top style="thin">
          <color theme="0"/>
        </top>
        <bottom style="thin">
          <color theme="0"/>
        </bottom>
        <vertical/>
        <horizontal/>
      </border>
    </dxf>
    <dxf>
      <border outline="0">
        <right style="medium">
          <color theme="0"/>
        </right>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0"/>
        <color rgb="FF000000"/>
        <name val="Calibri"/>
        <family val="2"/>
        <scheme val="none"/>
      </font>
      <numFmt numFmtId="2" formatCode="0.00"/>
      <fill>
        <patternFill patternType="solid">
          <fgColor rgb="FF000000"/>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rgb="FF000000"/>
        <name val="Calibri"/>
        <family val="2"/>
        <scheme val="none"/>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scheme val="none"/>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rgb="FF000000"/>
        <name val="Calibri"/>
        <family val="2"/>
        <scheme val="none"/>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scheme val="minor"/>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rgb="FF000000"/>
        <name val="Calibri"/>
        <family val="2"/>
        <scheme val="none"/>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scheme val="minor"/>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rgb="FF000000"/>
        <name val="Calibri"/>
        <family val="2"/>
        <scheme val="none"/>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scheme val="minor"/>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rgb="FF000000"/>
        <name val="Calibri"/>
        <family val="2"/>
        <scheme val="none"/>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scheme val="minor"/>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none"/>
      </font>
      <numFmt numFmtId="164" formatCode="_(* #,##0.00_);_(* \(#,##0.00\);_(* &quot;-&quot;??_);_(@_)"/>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scheme val="minor"/>
      </font>
      <numFmt numFmtId="164" formatCode="_(* #,##0.00_);_(* \(#,##0.00\);_(* &quot;-&quot;??_);_(@_)"/>
      <fill>
        <patternFill patternType="solid">
          <fgColor indexed="64"/>
          <bgColor theme="0" tint="-4.9989318521683403E-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style="medium">
          <color rgb="FFFFFFFF"/>
        </right>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outline="0">
        <left/>
        <right style="thin">
          <color theme="0"/>
        </right>
        <top style="thin">
          <color theme="0"/>
        </top>
        <bottom/>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style="thin">
          <color theme="0"/>
        </right>
        <top style="thin">
          <color theme="0"/>
        </top>
        <bottom style="thin">
          <color theme="0"/>
        </bottom>
        <vertical/>
        <horizontal/>
      </border>
    </dxf>
    <dxf>
      <border outline="0">
        <left style="thin">
          <color rgb="FFFFFFFF"/>
        </left>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000000"/>
        <name val="Calibri"/>
        <family val="2"/>
        <scheme val="none"/>
      </font>
      <numFmt numFmtId="14" formatCode="0.00%"/>
      <fill>
        <patternFill patternType="solid">
          <fgColor rgb="FF000000"/>
          <bgColor rgb="FFF2F2F2"/>
        </patternFill>
      </fill>
      <alignment horizontal="center" vertical="center" textRotation="0" wrapText="1" indent="0" justifyLastLine="0" shrinkToFit="0" readingOrder="1"/>
    </dxf>
    <dxf>
      <numFmt numFmtId="14" formatCode="0.00%"/>
    </dxf>
    <dxf>
      <font>
        <b val="0"/>
        <i val="0"/>
        <strike val="0"/>
        <condense val="0"/>
        <extend val="0"/>
        <outline val="0"/>
        <shadow val="0"/>
        <u val="none"/>
        <vertAlign val="baseline"/>
        <sz val="10"/>
        <color rgb="FF000000"/>
        <name val="Calibri"/>
        <family val="2"/>
        <scheme val="none"/>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numFmt numFmtId="14" formatCode="0.00%"/>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outline="0">
        <left/>
        <right style="thin">
          <color theme="0"/>
        </right>
        <top/>
        <bottom/>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style="thin">
          <color theme="0"/>
        </right>
        <top style="thin">
          <color theme="0"/>
        </top>
        <bottom style="thin">
          <color theme="0"/>
        </bottom>
        <vertical/>
        <horizontal/>
      </border>
    </dxf>
    <dxf>
      <border outline="0">
        <left style="thin">
          <color rgb="FFFFFFFF"/>
        </left>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color rgb="FF9C0006"/>
      </font>
      <fill>
        <patternFill>
          <bgColor rgb="FFFFC7CE"/>
        </patternFill>
      </fill>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numFmt numFmtId="14" formatCode="0.00%"/>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numFmt numFmtId="14" formatCode="0.00%"/>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numFmt numFmtId="14" formatCode="0.00%"/>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numFmt numFmtId="14" formatCode="0.00%"/>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bottom style="thin">
          <color theme="0"/>
        </bottom>
        <vertical/>
        <horizontal/>
      </border>
    </dxf>
    <dxf>
      <numFmt numFmtId="14" formatCode="0.00%"/>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numFmt numFmtId="14" formatCode="0.00%"/>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theme="0" tint="-4.9989318521683403E-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theme="0" tint="-4.9989318521683403E-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theme="0" tint="-4.9989318521683403E-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theme="0"/>
        </left>
        <right style="medium">
          <color rgb="FFFFFFFF"/>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theme="0"/>
        </left>
        <right style="medium">
          <color rgb="FFFFFFFF"/>
        </right>
        <top style="thin">
          <color theme="0"/>
        </top>
        <bottom style="thin">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style="medium">
          <color rgb="FFFFFFFF"/>
        </right>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bottom/>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outline="0">
        <left/>
        <right style="thin">
          <color theme="0"/>
        </right>
        <top/>
        <bottom/>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style="thin">
          <color theme="0"/>
        </right>
        <top style="thin">
          <color theme="0"/>
        </top>
        <bottom style="thin">
          <color theme="0"/>
        </bottom>
        <vertical/>
        <horizontal/>
      </border>
    </dxf>
    <dxf>
      <border outline="0">
        <left style="thin">
          <color theme="0"/>
        </left>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72" formatCode="#,##0.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style="medium">
          <color rgb="FFFFFFFF"/>
        </right>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thin">
          <color theme="0"/>
        </right>
        <top/>
        <bottom/>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outline="0">
        <left/>
        <right style="thin">
          <color theme="0"/>
        </right>
        <top/>
        <bottom/>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style="thin">
          <color theme="0"/>
        </right>
        <top style="thin">
          <color theme="0"/>
        </top>
        <bottom style="thin">
          <color theme="0"/>
        </bottom>
        <vertical/>
        <horizontal/>
      </border>
    </dxf>
    <dxf>
      <border outline="0">
        <left style="thin">
          <color theme="0"/>
        </left>
        <right style="medium">
          <color theme="0"/>
        </right>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2"/>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theme="0" tint="-4.9989318521683403E-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0"/>
        <color theme="1"/>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theme="0"/>
        </left>
        <right style="medium">
          <color theme="0"/>
        </right>
        <top style="medium">
          <color theme="0"/>
        </top>
        <bottom style="medium">
          <color theme="0"/>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top style="thin">
          <color theme="0"/>
        </top>
        <bottom style="thin">
          <color theme="0"/>
        </bottom>
        <vertical/>
        <horizontal/>
      </border>
    </dxf>
    <dxf>
      <border outline="0">
        <left style="thin">
          <color theme="0"/>
        </left>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rgb="FF000000"/>
        <name val="Calibri"/>
        <family val="2"/>
        <scheme val="none"/>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rgb="FF000000"/>
        <name val="Calibri"/>
        <family val="2"/>
        <scheme val="none"/>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rgb="FF000000"/>
        <name val="Calibri"/>
        <family val="2"/>
        <scheme val="none"/>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rgb="FF000000"/>
        <name val="Calibri"/>
        <family val="2"/>
        <scheme val="none"/>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rgb="FF000000"/>
        <name val="Calibri"/>
        <family val="2"/>
        <scheme val="none"/>
      </font>
      <numFmt numFmtId="3" formatCode="#,##0"/>
      <fill>
        <patternFill patternType="solid">
          <fgColor rgb="FF000000"/>
          <bgColor rgb="FFF2F2F2"/>
        </patternFill>
      </fill>
      <alignment horizontal="center" vertical="center" textRotation="0" wrapText="0" indent="0" justifyLastLine="0" shrinkToFit="0" readingOrder="2"/>
      <border diagonalUp="0" diagonalDown="0">
        <left/>
        <right/>
        <top style="medium">
          <color rgb="FFFFFFFF"/>
        </top>
        <bottom style="medium">
          <color rgb="FFFFFFFF"/>
        </bottom>
        <vertical/>
        <horizontal/>
      </border>
    </dxf>
    <dxf>
      <font>
        <b val="0"/>
        <i val="0"/>
        <strike val="0"/>
        <condense val="0"/>
        <extend val="0"/>
        <outline val="0"/>
        <shadow val="0"/>
        <u val="none"/>
        <vertAlign val="baseline"/>
        <sz val="10"/>
        <color rgb="FF000000"/>
        <name val="Calibri"/>
        <family val="2"/>
        <scheme val="none"/>
      </font>
      <numFmt numFmtId="3" formatCode="#,##0"/>
      <fill>
        <patternFill patternType="solid">
          <fgColor rgb="FF000000"/>
          <bgColor rgb="FFF2F2F2"/>
        </patternFill>
      </fill>
      <alignment horizontal="center" vertical="center" textRotation="0" wrapText="0"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0"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style="thin">
          <color theme="0"/>
        </right>
        <top style="thin">
          <color theme="0"/>
        </top>
        <bottom style="thin">
          <color theme="0"/>
        </bottom>
        <vertical/>
        <horizontal/>
      </border>
    </dxf>
    <dxf>
      <border outline="0">
        <left style="thin">
          <color rgb="FFFFFFFF"/>
        </left>
        <bottom style="thin">
          <color rgb="FFFFFFFF"/>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style="medium">
          <color rgb="FFFFFFFF"/>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medium">
          <color rgb="FFFFFFFF"/>
        </right>
        <top/>
        <bottom style="medium">
          <color rgb="FFFFFFFF"/>
        </bottom>
        <vertical/>
        <horizontal/>
      </border>
    </dxf>
    <dxf>
      <font>
        <b/>
        <i val="0"/>
        <strike val="0"/>
        <condense val="0"/>
        <extend val="0"/>
        <outline val="0"/>
        <shadow val="0"/>
        <u val="none"/>
        <vertAlign val="baseline"/>
        <sz val="10"/>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right style="thin">
          <color theme="0"/>
        </right>
        <top style="thin">
          <color theme="0"/>
        </top>
        <bottom style="thin">
          <color theme="0"/>
        </bottom>
        <vertical/>
        <horizontal/>
      </border>
    </dxf>
    <dxf>
      <border outline="0">
        <left style="thin">
          <color theme="0"/>
        </left>
        <bottom style="thin">
          <color theme="0"/>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14" formatCode="0.00%"/>
      <fill>
        <patternFill patternType="solid">
          <fgColor indexed="64"/>
          <bgColor rgb="FFF2F2F2"/>
        </patternFill>
      </fill>
      <alignment horizontal="center" vertical="center" textRotation="0" wrapText="1" indent="0" justifyLastLine="0" shrinkToFit="0" readingOrder="2"/>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bottom style="medium">
          <color rgb="FFFFFFFF"/>
        </bottom>
        <vertical/>
        <horizontal/>
      </border>
    </dxf>
    <dxf>
      <font>
        <b/>
        <i val="0"/>
        <strike val="0"/>
        <condense val="0"/>
        <extend val="0"/>
        <outline val="0"/>
        <shadow val="0"/>
        <u val="none"/>
        <vertAlign val="baseline"/>
        <sz val="10"/>
        <color rgb="FFFFFFFF"/>
        <name val="Calibri"/>
        <family val="2"/>
        <scheme val="minor"/>
      </font>
      <numFmt numFmtId="0" formatCode="General"/>
      <fill>
        <patternFill patternType="solid">
          <fgColor indexed="64"/>
          <bgColor rgb="FF40C1AC"/>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0"/>
        <color theme="1"/>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border>
    </dxf>
    <dxf>
      <font>
        <b val="0"/>
        <i val="0"/>
        <strike val="0"/>
        <condense val="0"/>
        <extend val="0"/>
        <outline val="0"/>
        <shadow val="0"/>
        <u val="none"/>
        <vertAlign val="baseline"/>
        <sz val="10"/>
        <color theme="1"/>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border>
    </dxf>
    <dxf>
      <font>
        <b val="0"/>
        <i val="0"/>
        <strike val="0"/>
        <condense val="0"/>
        <extend val="0"/>
        <outline val="0"/>
        <shadow val="0"/>
        <u val="none"/>
        <vertAlign val="baseline"/>
        <sz val="10"/>
        <color theme="1"/>
        <name val="Calibri"/>
        <family val="2"/>
        <scheme val="minor"/>
      </font>
      <numFmt numFmtId="1" formatCode="0"/>
      <fill>
        <patternFill patternType="solid">
          <fgColor indexed="64"/>
          <bgColor rgb="FFF2F2F2"/>
        </patternFill>
      </fill>
      <alignment horizontal="center" vertical="center" textRotation="0" wrapText="1" indent="0" justifyLastLine="0" shrinkToFit="0" readingOrder="2"/>
      <border diagonalUp="0" diagonalDown="0" outline="0">
        <left style="thin">
          <color theme="0"/>
        </left>
        <right style="thin">
          <color theme="0"/>
        </right>
        <top/>
        <bottom style="thin">
          <color theme="0"/>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thin">
          <color theme="0"/>
        </left>
        <right style="thin">
          <color theme="0"/>
        </right>
        <top/>
        <bottom style="thin">
          <color theme="0"/>
        </bottom>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n">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0"/>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2"/>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vertical/>
        <horizontal/>
      </border>
    </dxf>
    <dxf>
      <border outline="0">
        <right style="thin">
          <color theme="0"/>
        </right>
        <bottom style="thin">
          <color theme="0"/>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0"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0"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0" hidden="0"/>
    </dxf>
    <dxf>
      <font>
        <b val="0"/>
        <i val="0"/>
        <strike val="0"/>
        <condense val="0"/>
        <extend val="0"/>
        <outline val="0"/>
        <shadow val="0"/>
        <u val="none"/>
        <vertAlign val="baseline"/>
        <sz val="10"/>
        <color rgb="FF000000"/>
        <name val="Gill Sans MT Light"/>
        <family val="2"/>
        <scheme val="none"/>
      </font>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thin">
          <color theme="0"/>
        </bottom>
        <vertical/>
        <horizontal/>
      </border>
      <protection locked="1"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bottom style="thin">
          <color theme="0"/>
        </bottom>
        <vertical/>
        <horizontal/>
      </border>
      <protection locked="1"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rgb="FF000000"/>
        <name val="Gill Sans MT Light"/>
        <family val="2"/>
        <scheme val="none"/>
      </font>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rgb="FF000000"/>
        <name val="Gill Sans MT Light"/>
        <family val="2"/>
        <scheme val="none"/>
      </font>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right/>
        <top style="thin">
          <color theme="0"/>
        </top>
        <bottom style="thin">
          <color theme="0"/>
        </bottom>
        <vertical/>
        <horizontal/>
      </border>
      <protection locked="1" hidden="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bottom style="medium">
          <color rgb="FFFFFFFF"/>
        </bottom>
        <vertical/>
        <horizontal/>
      </border>
    </dxf>
    <dxf>
      <alignment horizontal="center" vertical="center" textRotation="0" wrapText="1" indent="0" justifyLastLine="0" shrinkToFit="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alignment horizontal="center" vertical="center" textRotation="0" wrapText="1" indent="0" justifyLastLine="0" shrinkToFit="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alignment horizontal="center" vertical="center" textRotation="0" wrapText="1" indent="0" justifyLastLine="0" shrinkToFit="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alignment horizontal="center" vertical="center" textRotation="0" wrapText="1" indent="0" justifyLastLine="0" shrinkToFit="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bottom style="medium">
          <color rgb="FFFFFFFF"/>
        </bottom>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0"/>
      <border diagonalUp="0" diagonalDown="0" outline="0">
        <left/>
        <right/>
        <top/>
        <bottom style="medium">
          <color rgb="FFFFFFFF"/>
        </bottom>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outline="0">
        <left/>
        <right/>
        <top/>
        <bottom style="medium">
          <color rgb="FFFFFFFF"/>
        </bottom>
      </border>
    </dxf>
    <dxf>
      <font>
        <b val="0"/>
        <i val="0"/>
        <strike val="0"/>
        <condense val="0"/>
        <extend val="0"/>
        <outline val="0"/>
        <shadow val="0"/>
        <u val="none"/>
        <vertAlign val="baseline"/>
        <sz val="12"/>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outline="0">
        <left style="medium">
          <color rgb="FFFFFFFF"/>
        </left>
        <right style="medium">
          <color rgb="FFFFFFFF"/>
        </right>
        <top style="medium">
          <color rgb="FFFFFFFF"/>
        </top>
        <bottom/>
      </border>
    </dxf>
    <dxf>
      <border outline="0">
        <bottom style="thin">
          <color theme="0"/>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0"/>
        <color rgb="FF000000"/>
        <name val="Gill Sans MT Light"/>
        <family val="2"/>
        <scheme val="none"/>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protection locked="0"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protection locked="0" hidden="0"/>
    </dxf>
    <dxf>
      <font>
        <b val="0"/>
        <i val="0"/>
        <strike val="0"/>
        <condense val="0"/>
        <extend val="0"/>
        <outline val="0"/>
        <shadow val="0"/>
        <u val="none"/>
        <vertAlign val="baseline"/>
        <sz val="10"/>
        <color rgb="FF000000"/>
        <name val="Gill Sans MT Light"/>
        <family val="2"/>
        <scheme val="none"/>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protection locked="0" hidden="0"/>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thin">
          <color theme="4" tint="0.39997558519241921"/>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thin">
          <color theme="4" tint="0.39997558519241921"/>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thin">
          <color theme="4" tint="0.39997558519241921"/>
        </right>
        <top style="thin">
          <color theme="0"/>
        </top>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thin">
          <color theme="0"/>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thin">
          <color theme="4" tint="0.39997558519241921"/>
        </right>
        <top style="medium">
          <color rgb="FFFFFFFF"/>
        </top>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thin">
          <color theme="4" tint="0.39997558519241921"/>
        </right>
        <top style="medium">
          <color rgb="FFFFFFFF"/>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style="thin">
          <color theme="4" tint="0.39997558519241921"/>
        </right>
        <top style="medium">
          <color rgb="FFFFFFFF"/>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style="thin">
          <color theme="4" tint="0.39997558519241921"/>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style="thin">
          <color theme="4" tint="0.39997558519241921"/>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border diagonalUp="0" diagonalDown="0" outline="0">
        <left style="medium">
          <color rgb="FFFFFFFF"/>
        </left>
        <right/>
        <top style="medium">
          <color rgb="FFFFFFFF"/>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1"/>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2"/>
        <color rgb="FFFFFFFF"/>
        <name val="Calibri"/>
        <family val="2"/>
        <scheme val="minor"/>
      </font>
      <fill>
        <patternFill patternType="solid">
          <fgColor indexed="64"/>
          <bgColor rgb="FF40C1AC"/>
        </patternFill>
      </fill>
      <alignment horizontal="center" vertical="center" textRotation="0" wrapText="1" indent="0" justifyLastLine="0" shrinkToFit="0" readingOrder="1"/>
      <border diagonalUp="0" diagonalDown="0" outline="0">
        <left/>
        <right/>
        <top style="medium">
          <color rgb="FFFFFFFF"/>
        </top>
        <bottom/>
      </border>
    </dxf>
    <dxf>
      <border outline="0">
        <left style="medium">
          <color rgb="FFFFFFFF"/>
        </left>
      </border>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center" vertical="center" textRotation="0" wrapText="1" indent="0" justifyLastLine="0" shrinkToFit="0" readingOrder="2"/>
    </dxf>
    <dxf>
      <font>
        <b/>
        <i val="0"/>
        <strike val="0"/>
        <condense val="0"/>
        <extend val="0"/>
        <outline val="0"/>
        <shadow val="0"/>
        <u val="none"/>
        <vertAlign val="baseline"/>
        <sz val="12"/>
        <color theme="0"/>
        <name val="Calibri"/>
        <family val="2"/>
        <charset val="178"/>
        <scheme val="minor"/>
      </font>
      <fill>
        <patternFill patternType="solid">
          <fgColor indexed="64"/>
          <bgColor rgb="FF40C1AC"/>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theme="0" tint="-4.9989318521683403E-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14" formatCode="0.00%"/>
      <fill>
        <patternFill patternType="solid">
          <fgColor indexed="64"/>
          <bgColor theme="0" tint="-4.9989318521683403E-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theme="0" tint="-4.9989318521683403E-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theme="0" tint="-4.9989318521683403E-2"/>
        </patternFill>
      </fill>
      <alignment horizontal="center" vertical="center" textRotation="0" wrapText="1" indent="0" justifyLastLine="0" shrinkToFit="0" readingOrder="1"/>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theme="0" tint="-4.9989318521683403E-2"/>
        </patternFill>
      </fill>
      <alignment horizontal="center" vertical="center" textRotation="0" wrapText="1"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0"/>
        <color rgb="FF000000"/>
        <name val="Calibri"/>
        <family val="2"/>
        <scheme val="minor"/>
      </font>
      <numFmt numFmtId="1" formatCode="0"/>
      <fill>
        <patternFill patternType="solid">
          <fgColor indexed="64"/>
          <bgColor theme="0" tint="-4.9989318521683403E-2"/>
        </patternFill>
      </fill>
      <alignment horizontal="center" vertical="center" textRotation="0" wrapText="1" indent="0" justifyLastLine="0" shrinkToFit="0" readingOrder="1"/>
      <border diagonalUp="0" diagonalDown="0" outline="0">
        <left style="medium">
          <color rgb="FFFFFFFF"/>
        </left>
        <right/>
        <top style="medium">
          <color rgb="FFFFFFFF"/>
        </top>
        <bottom/>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0" formatCode="General"/>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left style="medium">
          <color rgb="FFFFFFFF"/>
        </left>
        <right/>
        <top style="medium">
          <color rgb="FFFFFFFF"/>
        </top>
        <bottom/>
        <vertical/>
        <horizontal/>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2F2F2"/>
        </patternFill>
      </fill>
      <alignment horizontal="center" vertical="center" textRotation="0" wrapText="1" indent="0" justifyLastLine="0" shrinkToFit="0" readingOrder="2"/>
      <border diagonalUp="0" diagonalDown="0" outline="0">
        <left/>
        <right/>
        <top style="medium">
          <color rgb="FFFFFFFF"/>
        </top>
        <bottom/>
      </border>
    </dxf>
    <dxf>
      <font>
        <b val="0"/>
        <i val="0"/>
        <strike val="0"/>
        <condense val="0"/>
        <extend val="0"/>
        <outline val="0"/>
        <shadow val="0"/>
        <u val="none"/>
        <vertAlign val="baseline"/>
        <sz val="10"/>
        <color rgb="FF000000"/>
        <name val="GE Dinar One Light"/>
        <family val="1"/>
        <charset val="178"/>
        <scheme val="none"/>
      </font>
      <numFmt numFmtId="0" formatCode="General"/>
      <fill>
        <patternFill patternType="solid">
          <fgColor indexed="64"/>
          <bgColor rgb="FFF2F2F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rgb="FF000000"/>
        <name val="GE Dinar One Light"/>
        <family val="1"/>
        <charset val="178"/>
        <scheme val="none"/>
      </font>
      <numFmt numFmtId="0" formatCode="General"/>
      <fill>
        <patternFill patternType="solid">
          <fgColor indexed="64"/>
          <bgColor rgb="FFF2F2F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2"/>
        <color rgb="FFFFFFFF"/>
        <name val="Calibri"/>
        <family val="2"/>
        <scheme val="minor"/>
      </font>
      <numFmt numFmtId="1" formatCode="0"/>
      <fill>
        <patternFill patternType="solid">
          <fgColor indexed="64"/>
          <bgColor rgb="FF40C1AC"/>
        </patternFill>
      </fill>
      <alignment horizontal="center" vertical="center" textRotation="0" wrapText="1" indent="0" justifyLastLine="0" shrinkToFit="0" readingOrder="1"/>
      <border diagonalUp="0" diagonalDown="0">
        <left/>
        <right/>
        <top style="medium">
          <color rgb="FFFFFFFF"/>
        </top>
        <bottom/>
        <vertical/>
        <horizontal/>
      </border>
    </dxf>
    <dxf>
      <border outline="0">
        <left style="medium">
          <color rgb="FFFFFFFF"/>
        </left>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1"/>
    </dxf>
    <dxf>
      <font>
        <b/>
        <i val="0"/>
        <strike val="0"/>
        <condense val="0"/>
        <extend val="0"/>
        <outline val="0"/>
        <shadow val="0"/>
        <u val="none"/>
        <vertAlign val="baseline"/>
        <sz val="12"/>
        <color rgb="FFFFFFFF"/>
        <name val="Calibri"/>
        <family val="2"/>
        <scheme val="minor"/>
      </font>
      <fill>
        <patternFill patternType="solid">
          <fgColor indexed="64"/>
          <bgColor rgb="FF40C1AC"/>
        </patternFill>
      </fill>
      <alignment horizontal="center" vertical="center" textRotation="0" wrapText="1" indent="0" justifyLastLine="0" shrinkToFit="0" readingOrder="1"/>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color rgb="FF40C1AC"/>
      <color rgb="FF62B5E5"/>
      <color rgb="FFEEF7FD"/>
      <color rgb="FF004B96"/>
      <color rgb="FF0069AA"/>
      <color rgb="FFD9F2FF"/>
      <color rgb="FFDAEEF3"/>
      <color rgb="FF8194DD"/>
      <color rgb="FFA7A9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4'!E9"/><Relationship Id="rId7"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hyperlink" Target="#'6'!D9"/><Relationship Id="rId6" Type="http://schemas.openxmlformats.org/officeDocument/2006/relationships/image" Target="../media/image7.png"/><Relationship Id="rId5" Type="http://schemas.openxmlformats.org/officeDocument/2006/relationships/hyperlink" Target="#'&#1575;&#1604;&#1576;&#1610;&#1575;&#1606;&#1575;&#1578; &#1575;&#1604;&#1605;&#1601;&#1578;&#1608;&#1581;&#1577;'!A1"/><Relationship Id="rId10" Type="http://schemas.openxmlformats.org/officeDocument/2006/relationships/image" Target="../media/image4.png"/><Relationship Id="rId4" Type="http://schemas.openxmlformats.org/officeDocument/2006/relationships/image" Target="../media/image6.png"/><Relationship Id="rId9" Type="http://schemas.openxmlformats.org/officeDocument/2006/relationships/hyperlink" Target="#'&#1575;&#1604;&#1580;&#1607;&#1575;&#1578; &#1575;&#1604;&#1578;&#1610; &#1578;&#1588;&#1585;&#1601; &#1593;&#1604;&#1610;&#1607;&#1575; &#1575;&#1604;&#1607;&#1610;&#1574;&#1577;'!A1"/></Relationships>
</file>

<file path=xl/drawings/_rels/drawing11.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1575;&#1604;&#1580;&#1607;&#1575;&#1578; &#1575;&#1604;&#1578;&#1610; &#1578;&#1588;&#1585;&#1601; &#1593;&#1604;&#1610;&#1607;&#1575; &#1575;&#1604;&#1607;&#1610;&#1574;&#1577;'!A1"/><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471349</xdr:colOff>
      <xdr:row>1</xdr:row>
      <xdr:rowOff>79140</xdr:rowOff>
    </xdr:from>
    <xdr:to>
      <xdr:col>7</xdr:col>
      <xdr:colOff>535782</xdr:colOff>
      <xdr:row>2</xdr:row>
      <xdr:rowOff>130577</xdr:rowOff>
    </xdr:to>
    <xdr:pic>
      <xdr:nvPicPr>
        <xdr:cNvPr id="2" name="Picture 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a:stretch>
          <a:fillRect/>
        </a:stretch>
      </xdr:blipFill>
      <xdr:spPr>
        <a:xfrm>
          <a:off x="9670901568" y="526815"/>
          <a:ext cx="3017183" cy="485777"/>
        </a:xfrm>
        <a:prstGeom prst="rect">
          <a:avLst/>
        </a:prstGeom>
      </xdr:spPr>
    </xdr:pic>
    <xdr:clientData/>
  </xdr:twoCellAnchor>
  <xdr:twoCellAnchor editAs="oneCell">
    <xdr:from>
      <xdr:col>0</xdr:col>
      <xdr:colOff>0</xdr:colOff>
      <xdr:row>0</xdr:row>
      <xdr:rowOff>0</xdr:rowOff>
    </xdr:from>
    <xdr:to>
      <xdr:col>2</xdr:col>
      <xdr:colOff>246983</xdr:colOff>
      <xdr:row>9</xdr:row>
      <xdr:rowOff>169060</xdr:rowOff>
    </xdr:to>
    <xdr:pic>
      <xdr:nvPicPr>
        <xdr:cNvPr id="7" name="Picture 6">
          <a:extLst>
            <a:ext uri="{FF2B5EF4-FFF2-40B4-BE49-F238E27FC236}">
              <a16:creationId xmlns:a16="http://schemas.microsoft.com/office/drawing/2014/main" id="{00000000-0008-0000-3D00-000007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8289" b="60773"/>
        <a:stretch/>
      </xdr:blipFill>
      <xdr:spPr>
        <a:xfrm>
          <a:off x="9674133592" y="0"/>
          <a:ext cx="1437608" cy="26779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360</xdr:col>
      <xdr:colOff>100879</xdr:colOff>
      <xdr:row>0</xdr:row>
      <xdr:rowOff>97971</xdr:rowOff>
    </xdr:from>
    <xdr:to>
      <xdr:col>365</xdr:col>
      <xdr:colOff>574148</xdr:colOff>
      <xdr:row>5</xdr:row>
      <xdr:rowOff>135415</xdr:rowOff>
    </xdr:to>
    <xdr:sp macro="" textlink="">
      <xdr:nvSpPr>
        <xdr:cNvPr id="2" name="TextBox 1">
          <a:extLst>
            <a:ext uri="{FF2B5EF4-FFF2-40B4-BE49-F238E27FC236}">
              <a16:creationId xmlns:a16="http://schemas.microsoft.com/office/drawing/2014/main" id="{8DB71FDE-559F-431E-A078-42C1C538952C}"/>
            </a:ext>
          </a:extLst>
        </xdr:cNvPr>
        <xdr:cNvSpPr txBox="1"/>
      </xdr:nvSpPr>
      <xdr:spPr>
        <a:xfrm>
          <a:off x="9764608252" y="97971"/>
          <a:ext cx="3521269" cy="951844"/>
        </a:xfrm>
        <a:prstGeom prst="rect">
          <a:avLst/>
        </a:prstGeom>
        <a:noFill/>
      </xdr:spPr>
      <xdr:txBody>
        <a:bodyPr wrap="square" rtlCol="1"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rtl="1">
            <a:lnSpc>
              <a:spcPct val="150000"/>
            </a:lnSpc>
          </a:pPr>
          <a:r>
            <a:rPr lang="ar-SA" sz="1800" b="1">
              <a:solidFill>
                <a:schemeClr val="bg1">
                  <a:lumMod val="50000"/>
                </a:schemeClr>
              </a:solidFill>
              <a:latin typeface="GE Dinar One Light" panose="020A0503020102020204" pitchFamily="18" charset="-78"/>
              <a:ea typeface="GE Dinar One Light" panose="020A0503020102020204" pitchFamily="18" charset="-78"/>
              <a:cs typeface="+mj-cs"/>
            </a:rPr>
            <a:t>تقرير مؤسسات السوق المالية</a:t>
          </a:r>
        </a:p>
        <a:p>
          <a:pPr algn="r" rtl="1">
            <a:lnSpc>
              <a:spcPct val="150000"/>
            </a:lnSpc>
          </a:pPr>
          <a:r>
            <a:rPr lang="ar-SA" sz="1800" b="1">
              <a:solidFill>
                <a:schemeClr val="bg1">
                  <a:lumMod val="50000"/>
                </a:schemeClr>
              </a:solidFill>
              <a:latin typeface="GE Dinar One Light" panose="020A0503020102020204" pitchFamily="18" charset="-78"/>
              <a:ea typeface="GE Dinar One Light" panose="020A0503020102020204" pitchFamily="18" charset="-78"/>
              <a:cs typeface="+mj-cs"/>
            </a:rPr>
            <a:t>العدد الخامس عشر – الربع الثاني 2021م</a:t>
          </a:r>
        </a:p>
      </xdr:txBody>
    </xdr:sp>
    <xdr:clientData/>
  </xdr:twoCellAnchor>
  <xdr:twoCellAnchor>
    <xdr:from>
      <xdr:col>359</xdr:col>
      <xdr:colOff>634279</xdr:colOff>
      <xdr:row>1</xdr:row>
      <xdr:rowOff>59871</xdr:rowOff>
    </xdr:from>
    <xdr:to>
      <xdr:col>365</xdr:col>
      <xdr:colOff>421748</xdr:colOff>
      <xdr:row>6</xdr:row>
      <xdr:rowOff>97315</xdr:rowOff>
    </xdr:to>
    <xdr:sp macro="" textlink="">
      <xdr:nvSpPr>
        <xdr:cNvPr id="3" name="TextBox 2">
          <a:extLst>
            <a:ext uri="{FF2B5EF4-FFF2-40B4-BE49-F238E27FC236}">
              <a16:creationId xmlns:a16="http://schemas.microsoft.com/office/drawing/2014/main" id="{7B6B95FC-2AAF-42D1-9495-58FDF7E8BD39}"/>
            </a:ext>
          </a:extLst>
        </xdr:cNvPr>
        <xdr:cNvSpPr txBox="1"/>
      </xdr:nvSpPr>
      <xdr:spPr>
        <a:xfrm>
          <a:off x="9764760652" y="242751"/>
          <a:ext cx="3467929" cy="951844"/>
        </a:xfrm>
        <a:prstGeom prst="rect">
          <a:avLst/>
        </a:prstGeom>
        <a:noFill/>
      </xdr:spPr>
      <xdr:txBody>
        <a:bodyPr wrap="square" rtlCol="1"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rtl="1">
            <a:lnSpc>
              <a:spcPct val="150000"/>
            </a:lnSpc>
          </a:pPr>
          <a:r>
            <a:rPr lang="ar-SA" sz="1800" b="1">
              <a:solidFill>
                <a:schemeClr val="bg1">
                  <a:lumMod val="50000"/>
                </a:schemeClr>
              </a:solidFill>
              <a:latin typeface="GE Dinar One Light" panose="020A0503020102020204" pitchFamily="18" charset="-78"/>
              <a:ea typeface="GE Dinar One Light" panose="020A0503020102020204" pitchFamily="18" charset="-78"/>
              <a:cs typeface="+mj-cs"/>
            </a:rPr>
            <a:t>تقرير مؤسسات السوق المالية</a:t>
          </a:r>
        </a:p>
        <a:p>
          <a:pPr algn="r" rtl="1">
            <a:lnSpc>
              <a:spcPct val="150000"/>
            </a:lnSpc>
          </a:pPr>
          <a:r>
            <a:rPr lang="ar-SA" sz="1800" b="1">
              <a:solidFill>
                <a:schemeClr val="bg1">
                  <a:lumMod val="50000"/>
                </a:schemeClr>
              </a:solidFill>
              <a:latin typeface="GE Dinar One Light" panose="020A0503020102020204" pitchFamily="18" charset="-78"/>
              <a:ea typeface="GE Dinar One Light" panose="020A0503020102020204" pitchFamily="18" charset="-78"/>
              <a:cs typeface="+mj-cs"/>
            </a:rPr>
            <a:t>العدد الخامس عشر – الربع الثاني 2021م</a:t>
          </a:r>
        </a:p>
      </xdr:txBody>
    </xdr:sp>
    <xdr:clientData/>
  </xdr:twoCellAnchor>
  <xdr:twoCellAnchor>
    <xdr:from>
      <xdr:col>265</xdr:col>
      <xdr:colOff>545279</xdr:colOff>
      <xdr:row>1</xdr:row>
      <xdr:rowOff>33078</xdr:rowOff>
    </xdr:from>
    <xdr:to>
      <xdr:col>267</xdr:col>
      <xdr:colOff>42378</xdr:colOff>
      <xdr:row>5</xdr:row>
      <xdr:rowOff>123363</xdr:rowOff>
    </xdr:to>
    <xdr:pic>
      <xdr:nvPicPr>
        <xdr:cNvPr id="4" name="Picture 3">
          <a:hlinkClick xmlns:r="http://schemas.openxmlformats.org/officeDocument/2006/relationships" r:id="rId1"/>
          <a:extLst>
            <a:ext uri="{FF2B5EF4-FFF2-40B4-BE49-F238E27FC236}">
              <a16:creationId xmlns:a16="http://schemas.microsoft.com/office/drawing/2014/main" id="{77D4F66A-1C4F-4576-921C-D7F53E8081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24880822" y="215958"/>
          <a:ext cx="716299" cy="821805"/>
        </a:xfrm>
        <a:prstGeom prst="rect">
          <a:avLst/>
        </a:prstGeom>
      </xdr:spPr>
    </xdr:pic>
    <xdr:clientData/>
  </xdr:twoCellAnchor>
  <xdr:twoCellAnchor>
    <xdr:from>
      <xdr:col>262</xdr:col>
      <xdr:colOff>245007</xdr:colOff>
      <xdr:row>1</xdr:row>
      <xdr:rowOff>30455</xdr:rowOff>
    </xdr:from>
    <xdr:to>
      <xdr:col>263</xdr:col>
      <xdr:colOff>410588</xdr:colOff>
      <xdr:row>5</xdr:row>
      <xdr:rowOff>120740</xdr:rowOff>
    </xdr:to>
    <xdr:pic>
      <xdr:nvPicPr>
        <xdr:cNvPr id="5" name="Picture 4">
          <a:hlinkClick xmlns:r="http://schemas.openxmlformats.org/officeDocument/2006/relationships" r:id="rId3"/>
          <a:extLst>
            <a:ext uri="{FF2B5EF4-FFF2-40B4-BE49-F238E27FC236}">
              <a16:creationId xmlns:a16="http://schemas.microsoft.com/office/drawing/2014/main" id="{785EC15F-B6B2-4AC8-A670-3FEE57F1079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26951012" y="213335"/>
          <a:ext cx="775181" cy="821805"/>
        </a:xfrm>
        <a:prstGeom prst="rect">
          <a:avLst/>
        </a:prstGeom>
      </xdr:spPr>
    </xdr:pic>
    <xdr:clientData/>
  </xdr:twoCellAnchor>
  <xdr:twoCellAnchor>
    <xdr:from>
      <xdr:col>264</xdr:col>
      <xdr:colOff>148524</xdr:colOff>
      <xdr:row>1</xdr:row>
      <xdr:rowOff>21030</xdr:rowOff>
    </xdr:from>
    <xdr:to>
      <xdr:col>265</xdr:col>
      <xdr:colOff>186988</xdr:colOff>
      <xdr:row>5</xdr:row>
      <xdr:rowOff>33717</xdr:rowOff>
    </xdr:to>
    <xdr:pic>
      <xdr:nvPicPr>
        <xdr:cNvPr id="6" name="Picture 5">
          <a:hlinkClick xmlns:r="http://schemas.openxmlformats.org/officeDocument/2006/relationships" r:id="rId5"/>
          <a:extLst>
            <a:ext uri="{FF2B5EF4-FFF2-40B4-BE49-F238E27FC236}">
              <a16:creationId xmlns:a16="http://schemas.microsoft.com/office/drawing/2014/main" id="{668BB451-876C-46D4-A874-F9C5E845B5A7}"/>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825955412" y="203910"/>
          <a:ext cx="648064" cy="744207"/>
        </a:xfrm>
        <a:prstGeom prst="rect">
          <a:avLst/>
        </a:prstGeom>
      </xdr:spPr>
    </xdr:pic>
    <xdr:clientData/>
  </xdr:twoCellAnchor>
  <xdr:twoCellAnchor editAs="oneCell">
    <xdr:from>
      <xdr:col>0</xdr:col>
      <xdr:colOff>0</xdr:colOff>
      <xdr:row>0</xdr:row>
      <xdr:rowOff>0</xdr:rowOff>
    </xdr:from>
    <xdr:to>
      <xdr:col>2</xdr:col>
      <xdr:colOff>139788</xdr:colOff>
      <xdr:row>10</xdr:row>
      <xdr:rowOff>19460</xdr:rowOff>
    </xdr:to>
    <xdr:pic>
      <xdr:nvPicPr>
        <xdr:cNvPr id="7" name="Picture 6">
          <a:extLst>
            <a:ext uri="{FF2B5EF4-FFF2-40B4-BE49-F238E27FC236}">
              <a16:creationId xmlns:a16="http://schemas.microsoft.com/office/drawing/2014/main" id="{D67B44F6-F791-46B6-A1E6-87D9E4A5E0E7}"/>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91190" b="63622"/>
        <a:stretch/>
      </xdr:blipFill>
      <xdr:spPr>
        <a:xfrm>
          <a:off x="10001526772" y="0"/>
          <a:ext cx="1125308" cy="2400710"/>
        </a:xfrm>
        <a:prstGeom prst="rect">
          <a:avLst/>
        </a:prstGeom>
      </xdr:spPr>
    </xdr:pic>
    <xdr:clientData/>
  </xdr:twoCellAnchor>
  <xdr:twoCellAnchor editAs="oneCell">
    <xdr:from>
      <xdr:col>2</xdr:col>
      <xdr:colOff>655544</xdr:colOff>
      <xdr:row>1</xdr:row>
      <xdr:rowOff>40821</xdr:rowOff>
    </xdr:from>
    <xdr:to>
      <xdr:col>2</xdr:col>
      <xdr:colOff>3787899</xdr:colOff>
      <xdr:row>6</xdr:row>
      <xdr:rowOff>171888</xdr:rowOff>
    </xdr:to>
    <xdr:pic>
      <xdr:nvPicPr>
        <xdr:cNvPr id="8" name="Picture 7">
          <a:extLst>
            <a:ext uri="{FF2B5EF4-FFF2-40B4-BE49-F238E27FC236}">
              <a16:creationId xmlns:a16="http://schemas.microsoft.com/office/drawing/2014/main" id="{2464E9B0-534A-4780-8A21-C98622F59287}"/>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r="8370"/>
        <a:stretch/>
      </xdr:blipFill>
      <xdr:spPr>
        <a:xfrm>
          <a:off x="9997886916" y="223701"/>
          <a:ext cx="3126640" cy="1037847"/>
        </a:xfrm>
        <a:prstGeom prst="rect">
          <a:avLst/>
        </a:prstGeom>
      </xdr:spPr>
    </xdr:pic>
    <xdr:clientData/>
  </xdr:twoCellAnchor>
  <xdr:twoCellAnchor editAs="oneCell">
    <xdr:from>
      <xdr:col>27</xdr:col>
      <xdr:colOff>925816</xdr:colOff>
      <xdr:row>0</xdr:row>
      <xdr:rowOff>116627</xdr:rowOff>
    </xdr:from>
    <xdr:to>
      <xdr:col>31</xdr:col>
      <xdr:colOff>36925</xdr:colOff>
      <xdr:row>4</xdr:row>
      <xdr:rowOff>97813</xdr:rowOff>
    </xdr:to>
    <xdr:pic>
      <xdr:nvPicPr>
        <xdr:cNvPr id="10" name="Picture 9">
          <a:hlinkClick xmlns:r="http://schemas.openxmlformats.org/officeDocument/2006/relationships" r:id="rId9"/>
          <a:extLst>
            <a:ext uri="{FF2B5EF4-FFF2-40B4-BE49-F238E27FC236}">
              <a16:creationId xmlns:a16="http://schemas.microsoft.com/office/drawing/2014/main" id="{C8C30879-7A37-43A9-8E69-3D9C83974BEE}"/>
            </a:ext>
          </a:extLst>
        </xdr:cNvPr>
        <xdr:cNvPicPr>
          <a:picLocks noChangeAspect="1"/>
        </xdr:cNvPicPr>
      </xdr:nvPicPr>
      <xdr:blipFill>
        <a:blip xmlns:r="http://schemas.openxmlformats.org/officeDocument/2006/relationships" r:embed="rId10"/>
        <a:stretch>
          <a:fillRect/>
        </a:stretch>
      </xdr:blipFill>
      <xdr:spPr>
        <a:xfrm>
          <a:off x="10124483811" y="116627"/>
          <a:ext cx="2980073" cy="705086"/>
        </a:xfrm>
        <a:prstGeom prst="rect">
          <a:avLst/>
        </a:prstGeom>
        <a:effectLst>
          <a:outerShdw blurRad="50800" dist="38100" dir="2700000" algn="tl" rotWithShape="0">
            <a:prstClr val="black">
              <a:alpha val="40000"/>
            </a:prstClr>
          </a:outerShdw>
        </a:effec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1093920" cy="2483677"/>
    <xdr:pic>
      <xdr:nvPicPr>
        <xdr:cNvPr id="2" name="Picture 1">
          <a:extLst>
            <a:ext uri="{FF2B5EF4-FFF2-40B4-BE49-F238E27FC236}">
              <a16:creationId xmlns:a16="http://schemas.microsoft.com/office/drawing/2014/main" id="{34258D35-915E-4A26-857A-6BD5E22B5D7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9602936366" y="0"/>
          <a:ext cx="1093920" cy="2483677"/>
        </a:xfrm>
        <a:prstGeom prst="rect">
          <a:avLst/>
        </a:prstGeom>
      </xdr:spPr>
    </xdr:pic>
    <xdr:clientData/>
  </xdr:oneCellAnchor>
  <xdr:oneCellAnchor>
    <xdr:from>
      <xdr:col>3</xdr:col>
      <xdr:colOff>1145401</xdr:colOff>
      <xdr:row>1</xdr:row>
      <xdr:rowOff>54428</xdr:rowOff>
    </xdr:from>
    <xdr:ext cx="3147278" cy="1099079"/>
    <xdr:pic>
      <xdr:nvPicPr>
        <xdr:cNvPr id="3" name="Picture 2">
          <a:extLst>
            <a:ext uri="{FF2B5EF4-FFF2-40B4-BE49-F238E27FC236}">
              <a16:creationId xmlns:a16="http://schemas.microsoft.com/office/drawing/2014/main" id="{86F886C3-4B83-407C-A16D-207C0C61FA6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9994275081" y="237308"/>
          <a:ext cx="3147278" cy="1099079"/>
        </a:xfrm>
        <a:prstGeom prst="rect">
          <a:avLst/>
        </a:prstGeom>
      </xdr:spPr>
    </xdr:pic>
    <xdr:clientData/>
  </xdr:oneCellAnchor>
  <xdr:oneCellAnchor>
    <xdr:from>
      <xdr:col>31</xdr:col>
      <xdr:colOff>642619</xdr:colOff>
      <xdr:row>1</xdr:row>
      <xdr:rowOff>61459</xdr:rowOff>
    </xdr:from>
    <xdr:ext cx="2786914" cy="716469"/>
    <xdr:pic>
      <xdr:nvPicPr>
        <xdr:cNvPr id="5" name="Picture 4">
          <a:hlinkClick xmlns:r="http://schemas.openxmlformats.org/officeDocument/2006/relationships" r:id="rId3"/>
          <a:extLst>
            <a:ext uri="{FF2B5EF4-FFF2-40B4-BE49-F238E27FC236}">
              <a16:creationId xmlns:a16="http://schemas.microsoft.com/office/drawing/2014/main" id="{E005F1DB-8564-4064-B023-1B821D7D24F2}"/>
            </a:ext>
          </a:extLst>
        </xdr:cNvPr>
        <xdr:cNvPicPr>
          <a:picLocks noChangeAspect="1"/>
        </xdr:cNvPicPr>
      </xdr:nvPicPr>
      <xdr:blipFill>
        <a:blip xmlns:r="http://schemas.openxmlformats.org/officeDocument/2006/relationships" r:embed="rId4"/>
        <a:stretch>
          <a:fillRect/>
        </a:stretch>
      </xdr:blipFill>
      <xdr:spPr>
        <a:xfrm>
          <a:off x="10233332896" y="238352"/>
          <a:ext cx="2786914" cy="716469"/>
        </a:xfrm>
        <a:prstGeom prst="rect">
          <a:avLst/>
        </a:prstGeom>
        <a:effectLst>
          <a:outerShdw blurRad="50800" dist="38100" dir="2700000" algn="tl" rotWithShape="0">
            <a:prstClr val="black">
              <a:alpha val="40000"/>
            </a:prstClr>
          </a:outerShdw>
        </a:effec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1093920" cy="2483677"/>
    <xdr:pic>
      <xdr:nvPicPr>
        <xdr:cNvPr id="2" name="Picture 1">
          <a:extLst>
            <a:ext uri="{FF2B5EF4-FFF2-40B4-BE49-F238E27FC236}">
              <a16:creationId xmlns:a16="http://schemas.microsoft.com/office/drawing/2014/main" id="{F54254CD-58EF-47AD-8A3B-5FA53143603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9602677830" y="0"/>
          <a:ext cx="1093920" cy="2483677"/>
        </a:xfrm>
        <a:prstGeom prst="rect">
          <a:avLst/>
        </a:prstGeom>
      </xdr:spPr>
    </xdr:pic>
    <xdr:clientData/>
  </xdr:oneCellAnchor>
  <xdr:oneCellAnchor>
    <xdr:from>
      <xdr:col>3</xdr:col>
      <xdr:colOff>1145401</xdr:colOff>
      <xdr:row>1</xdr:row>
      <xdr:rowOff>54428</xdr:rowOff>
    </xdr:from>
    <xdr:ext cx="3147278" cy="1099079"/>
    <xdr:pic>
      <xdr:nvPicPr>
        <xdr:cNvPr id="3" name="Picture 2">
          <a:extLst>
            <a:ext uri="{FF2B5EF4-FFF2-40B4-BE49-F238E27FC236}">
              <a16:creationId xmlns:a16="http://schemas.microsoft.com/office/drawing/2014/main" id="{D5FC7F9C-E039-4D6A-9F05-E0D32E5277C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103694471" y="238578"/>
          <a:ext cx="3147278" cy="1099079"/>
        </a:xfrm>
        <a:prstGeom prst="rect">
          <a:avLst/>
        </a:prstGeom>
      </xdr:spPr>
    </xdr:pic>
    <xdr:clientData/>
  </xdr:oneCellAnchor>
  <xdr:oneCellAnchor>
    <xdr:from>
      <xdr:col>31</xdr:col>
      <xdr:colOff>642619</xdr:colOff>
      <xdr:row>1</xdr:row>
      <xdr:rowOff>61459</xdr:rowOff>
    </xdr:from>
    <xdr:ext cx="2786914" cy="716469"/>
    <xdr:pic>
      <xdr:nvPicPr>
        <xdr:cNvPr id="4" name="Picture 3">
          <a:hlinkClick xmlns:r="http://schemas.openxmlformats.org/officeDocument/2006/relationships" r:id="rId3"/>
          <a:extLst>
            <a:ext uri="{FF2B5EF4-FFF2-40B4-BE49-F238E27FC236}">
              <a16:creationId xmlns:a16="http://schemas.microsoft.com/office/drawing/2014/main" id="{2B5700A8-E6E2-4A55-BEC7-9C74C393012F}"/>
            </a:ext>
          </a:extLst>
        </xdr:cNvPr>
        <xdr:cNvPicPr>
          <a:picLocks noChangeAspect="1"/>
        </xdr:cNvPicPr>
      </xdr:nvPicPr>
      <xdr:blipFill>
        <a:blip xmlns:r="http://schemas.openxmlformats.org/officeDocument/2006/relationships" r:embed="rId4"/>
        <a:stretch>
          <a:fillRect/>
        </a:stretch>
      </xdr:blipFill>
      <xdr:spPr>
        <a:xfrm>
          <a:off x="10071461417" y="245609"/>
          <a:ext cx="2786914" cy="716469"/>
        </a:xfrm>
        <a:prstGeom prst="rect">
          <a:avLst/>
        </a:prstGeom>
        <a:effectLst>
          <a:outerShdw blurRad="50800" dist="38100" dir="2700000" algn="tl" rotWithShape="0">
            <a:prstClr val="black">
              <a:alpha val="40000"/>
            </a:prstClr>
          </a:outerShdw>
        </a:effec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1093920" cy="2483677"/>
    <xdr:pic>
      <xdr:nvPicPr>
        <xdr:cNvPr id="2" name="Picture 1">
          <a:extLst>
            <a:ext uri="{FF2B5EF4-FFF2-40B4-BE49-F238E27FC236}">
              <a16:creationId xmlns:a16="http://schemas.microsoft.com/office/drawing/2014/main" id="{724466A4-1059-4EE6-8851-CD268EBC186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9691431780" y="0"/>
          <a:ext cx="1093920" cy="2483677"/>
        </a:xfrm>
        <a:prstGeom prst="rect">
          <a:avLst/>
        </a:prstGeom>
      </xdr:spPr>
    </xdr:pic>
    <xdr:clientData/>
  </xdr:oneCellAnchor>
  <xdr:oneCellAnchor>
    <xdr:from>
      <xdr:col>3</xdr:col>
      <xdr:colOff>1145401</xdr:colOff>
      <xdr:row>1</xdr:row>
      <xdr:rowOff>54428</xdr:rowOff>
    </xdr:from>
    <xdr:ext cx="3147278" cy="1099079"/>
    <xdr:pic>
      <xdr:nvPicPr>
        <xdr:cNvPr id="3" name="Picture 2">
          <a:extLst>
            <a:ext uri="{FF2B5EF4-FFF2-40B4-BE49-F238E27FC236}">
              <a16:creationId xmlns:a16="http://schemas.microsoft.com/office/drawing/2014/main" id="{13BEC35F-900A-4021-AE79-1EF2094BF95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103694471" y="238578"/>
          <a:ext cx="3147278" cy="1099079"/>
        </a:xfrm>
        <a:prstGeom prst="rect">
          <a:avLst/>
        </a:prstGeom>
      </xdr:spPr>
    </xdr:pic>
    <xdr:clientData/>
  </xdr:oneCellAnchor>
  <xdr:oneCellAnchor>
    <xdr:from>
      <xdr:col>31</xdr:col>
      <xdr:colOff>642619</xdr:colOff>
      <xdr:row>1</xdr:row>
      <xdr:rowOff>61459</xdr:rowOff>
    </xdr:from>
    <xdr:ext cx="2786914" cy="716469"/>
    <xdr:pic>
      <xdr:nvPicPr>
        <xdr:cNvPr id="4" name="Picture 3">
          <a:hlinkClick xmlns:r="http://schemas.openxmlformats.org/officeDocument/2006/relationships" r:id="rId3"/>
          <a:extLst>
            <a:ext uri="{FF2B5EF4-FFF2-40B4-BE49-F238E27FC236}">
              <a16:creationId xmlns:a16="http://schemas.microsoft.com/office/drawing/2014/main" id="{50124564-7D28-48A9-99C0-69338B602AC0}"/>
            </a:ext>
          </a:extLst>
        </xdr:cNvPr>
        <xdr:cNvPicPr>
          <a:picLocks noChangeAspect="1"/>
        </xdr:cNvPicPr>
      </xdr:nvPicPr>
      <xdr:blipFill>
        <a:blip xmlns:r="http://schemas.openxmlformats.org/officeDocument/2006/relationships" r:embed="rId4"/>
        <a:stretch>
          <a:fillRect/>
        </a:stretch>
      </xdr:blipFill>
      <xdr:spPr>
        <a:xfrm>
          <a:off x="10071461417" y="245609"/>
          <a:ext cx="2786914" cy="716469"/>
        </a:xfrm>
        <a:prstGeom prst="rect">
          <a:avLst/>
        </a:prstGeom>
        <a:effectLst>
          <a:outerShdw blurRad="50800" dist="38100" dir="2700000" algn="tl" rotWithShape="0">
            <a:prstClr val="black">
              <a:alpha val="40000"/>
            </a:prstClr>
          </a:outerShdw>
        </a:effectLst>
      </xdr:spPr>
    </xdr:pic>
    <xdr:clientData/>
  </xdr:oneCellAnchor>
</xdr:wsDr>
</file>

<file path=xl/drawings/drawing14.xml><?xml version="1.0" encoding="utf-8"?>
<xdr:wsDr xmlns:xdr="http://schemas.openxmlformats.org/drawingml/2006/spreadsheetDrawing" xmlns:a="http://schemas.openxmlformats.org/drawingml/2006/main">
  <xdr:twoCellAnchor>
    <xdr:from>
      <xdr:col>225</xdr:col>
      <xdr:colOff>416564</xdr:colOff>
      <xdr:row>0</xdr:row>
      <xdr:rowOff>32657</xdr:rowOff>
    </xdr:from>
    <xdr:to>
      <xdr:col>231</xdr:col>
      <xdr:colOff>236690</xdr:colOff>
      <xdr:row>5</xdr:row>
      <xdr:rowOff>138137</xdr:rowOff>
    </xdr:to>
    <xdr:sp macro="" textlink="">
      <xdr:nvSpPr>
        <xdr:cNvPr id="2" name="TextBox 1">
          <a:extLst>
            <a:ext uri="{FF2B5EF4-FFF2-40B4-BE49-F238E27FC236}">
              <a16:creationId xmlns:a16="http://schemas.microsoft.com/office/drawing/2014/main" id="{E147C339-8D44-4DD4-8A5F-EFD43330BE42}"/>
            </a:ext>
          </a:extLst>
        </xdr:cNvPr>
        <xdr:cNvSpPr txBox="1"/>
      </xdr:nvSpPr>
      <xdr:spPr>
        <a:xfrm>
          <a:off x="9847241710" y="32657"/>
          <a:ext cx="3477726" cy="1019880"/>
        </a:xfrm>
        <a:prstGeom prst="rect">
          <a:avLst/>
        </a:prstGeom>
        <a:noFill/>
      </xdr:spPr>
      <xdr:txBody>
        <a:bodyPr wrap="square" rtlCol="1"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rtl="1">
            <a:lnSpc>
              <a:spcPct val="150000"/>
            </a:lnSpc>
          </a:pPr>
          <a:r>
            <a:rPr lang="ar-SA" sz="1800" b="1">
              <a:solidFill>
                <a:schemeClr val="bg1">
                  <a:lumMod val="50000"/>
                </a:schemeClr>
              </a:solidFill>
              <a:latin typeface="GE Dinar One Light" panose="020A0503020102020204" pitchFamily="18" charset="-78"/>
              <a:ea typeface="GE Dinar One Light" panose="020A0503020102020204" pitchFamily="18" charset="-78"/>
              <a:cs typeface="+mj-cs"/>
            </a:rPr>
            <a:t>تقرير مؤسسات السوق المالية</a:t>
          </a:r>
        </a:p>
        <a:p>
          <a:pPr algn="r" rtl="1">
            <a:lnSpc>
              <a:spcPct val="150000"/>
            </a:lnSpc>
          </a:pPr>
          <a:r>
            <a:rPr lang="ar-SA" sz="1800" b="1">
              <a:solidFill>
                <a:schemeClr val="bg1">
                  <a:lumMod val="50000"/>
                </a:schemeClr>
              </a:solidFill>
              <a:latin typeface="GE Dinar One Light" panose="020A0503020102020204" pitchFamily="18" charset="-78"/>
              <a:ea typeface="GE Dinar One Light" panose="020A0503020102020204" pitchFamily="18" charset="-78"/>
              <a:cs typeface="+mj-cs"/>
            </a:rPr>
            <a:t>العدد الخامس عشر – الربع الثاني 2021م</a:t>
          </a:r>
        </a:p>
      </xdr:txBody>
    </xdr:sp>
    <xdr:clientData/>
  </xdr:twoCellAnchor>
  <xdr:twoCellAnchor editAs="oneCell">
    <xdr:from>
      <xdr:col>0</xdr:col>
      <xdr:colOff>0</xdr:colOff>
      <xdr:row>0</xdr:row>
      <xdr:rowOff>13608</xdr:rowOff>
    </xdr:from>
    <xdr:to>
      <xdr:col>1</xdr:col>
      <xdr:colOff>777917</xdr:colOff>
      <xdr:row>9</xdr:row>
      <xdr:rowOff>321412</xdr:rowOff>
    </xdr:to>
    <xdr:pic>
      <xdr:nvPicPr>
        <xdr:cNvPr id="3" name="Picture 2">
          <a:extLst>
            <a:ext uri="{FF2B5EF4-FFF2-40B4-BE49-F238E27FC236}">
              <a16:creationId xmlns:a16="http://schemas.microsoft.com/office/drawing/2014/main" id="{2A0F7B58-EEE4-4353-A923-E4DE2F24186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00464463" y="13608"/>
          <a:ext cx="1105577" cy="2410924"/>
        </a:xfrm>
        <a:prstGeom prst="rect">
          <a:avLst/>
        </a:prstGeom>
      </xdr:spPr>
    </xdr:pic>
    <xdr:clientData/>
  </xdr:twoCellAnchor>
  <xdr:twoCellAnchor editAs="oneCell">
    <xdr:from>
      <xdr:col>1</xdr:col>
      <xdr:colOff>1957192</xdr:colOff>
      <xdr:row>1</xdr:row>
      <xdr:rowOff>80525</xdr:rowOff>
    </xdr:from>
    <xdr:to>
      <xdr:col>2</xdr:col>
      <xdr:colOff>1988434</xdr:colOff>
      <xdr:row>7</xdr:row>
      <xdr:rowOff>29347</xdr:rowOff>
    </xdr:to>
    <xdr:pic>
      <xdr:nvPicPr>
        <xdr:cNvPr id="4" name="Picture 3">
          <a:extLst>
            <a:ext uri="{FF2B5EF4-FFF2-40B4-BE49-F238E27FC236}">
              <a16:creationId xmlns:a16="http://schemas.microsoft.com/office/drawing/2014/main" id="{4BD38E5B-86A1-4C43-A983-B390022CEF4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058893851" y="263196"/>
          <a:ext cx="3277005" cy="1041675"/>
        </a:xfrm>
        <a:prstGeom prst="rect">
          <a:avLst/>
        </a:prstGeom>
      </xdr:spPr>
    </xdr:pic>
    <xdr:clientData/>
  </xdr:twoCellAnchor>
  <xdr:oneCellAnchor>
    <xdr:from>
      <xdr:col>0</xdr:col>
      <xdr:colOff>0</xdr:colOff>
      <xdr:row>0</xdr:row>
      <xdr:rowOff>0</xdr:rowOff>
    </xdr:from>
    <xdr:ext cx="1093920" cy="2483677"/>
    <xdr:pic>
      <xdr:nvPicPr>
        <xdr:cNvPr id="5" name="Picture 4">
          <a:extLst>
            <a:ext uri="{FF2B5EF4-FFF2-40B4-BE49-F238E27FC236}">
              <a16:creationId xmlns:a16="http://schemas.microsoft.com/office/drawing/2014/main" id="{714EEE65-F5ED-44BE-820F-E9C7512C79D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00476120" y="0"/>
          <a:ext cx="1093920" cy="2483677"/>
        </a:xfrm>
        <a:prstGeom prst="rect">
          <a:avLst/>
        </a:prstGeom>
      </xdr:spPr>
    </xdr:pic>
    <xdr:clientData/>
  </xdr:oneCellAnchor>
  <xdr:oneCellAnchor>
    <xdr:from>
      <xdr:col>19</xdr:col>
      <xdr:colOff>1168095</xdr:colOff>
      <xdr:row>1</xdr:row>
      <xdr:rowOff>183252</xdr:rowOff>
    </xdr:from>
    <xdr:ext cx="2786914" cy="716469"/>
    <xdr:pic>
      <xdr:nvPicPr>
        <xdr:cNvPr id="8" name="Picture 7">
          <a:hlinkClick xmlns:r="http://schemas.openxmlformats.org/officeDocument/2006/relationships" r:id="rId3"/>
          <a:extLst>
            <a:ext uri="{FF2B5EF4-FFF2-40B4-BE49-F238E27FC236}">
              <a16:creationId xmlns:a16="http://schemas.microsoft.com/office/drawing/2014/main" id="{90598A6E-33E4-4FCB-AA2F-66DB90509D01}"/>
            </a:ext>
          </a:extLst>
        </xdr:cNvPr>
        <xdr:cNvPicPr>
          <a:picLocks noChangeAspect="1"/>
        </xdr:cNvPicPr>
      </xdr:nvPicPr>
      <xdr:blipFill>
        <a:blip xmlns:r="http://schemas.openxmlformats.org/officeDocument/2006/relationships" r:embed="rId4"/>
        <a:stretch>
          <a:fillRect/>
        </a:stretch>
      </xdr:blipFill>
      <xdr:spPr>
        <a:xfrm>
          <a:off x="9634253945" y="373752"/>
          <a:ext cx="2786914" cy="716469"/>
        </a:xfrm>
        <a:prstGeom prst="rect">
          <a:avLst/>
        </a:prstGeom>
        <a:effectLst>
          <a:outerShdw blurRad="50800" dist="38100" dir="2700000" algn="tl" rotWithShape="0">
            <a:prstClr val="black">
              <a:alpha val="40000"/>
            </a:prstClr>
          </a:outerShdw>
        </a:effec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1140658" cy="2483677"/>
    <xdr:pic>
      <xdr:nvPicPr>
        <xdr:cNvPr id="2" name="Picture 1">
          <a:extLst>
            <a:ext uri="{FF2B5EF4-FFF2-40B4-BE49-F238E27FC236}">
              <a16:creationId xmlns:a16="http://schemas.microsoft.com/office/drawing/2014/main" id="{9A94CAC7-929A-4E49-8E73-3FD889EDDAA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51277642" y="0"/>
          <a:ext cx="1140658" cy="2483677"/>
        </a:xfrm>
        <a:prstGeom prst="rect">
          <a:avLst/>
        </a:prstGeom>
      </xdr:spPr>
    </xdr:pic>
    <xdr:clientData/>
  </xdr:oneCellAnchor>
  <xdr:oneCellAnchor>
    <xdr:from>
      <xdr:col>1</xdr:col>
      <xdr:colOff>1074615</xdr:colOff>
      <xdr:row>0</xdr:row>
      <xdr:rowOff>65245</xdr:rowOff>
    </xdr:from>
    <xdr:ext cx="3134578" cy="1072772"/>
    <xdr:pic>
      <xdr:nvPicPr>
        <xdr:cNvPr id="3" name="Picture 2">
          <a:extLst>
            <a:ext uri="{FF2B5EF4-FFF2-40B4-BE49-F238E27FC236}">
              <a16:creationId xmlns:a16="http://schemas.microsoft.com/office/drawing/2014/main" id="{CF835138-5D83-4D62-8559-0C99E0739EC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224615037" y="65245"/>
          <a:ext cx="3134578" cy="1072772"/>
        </a:xfrm>
        <a:prstGeom prst="rect">
          <a:avLst/>
        </a:prstGeom>
      </xdr:spPr>
    </xdr:pic>
    <xdr:clientData/>
  </xdr:oneCellAnchor>
  <xdr:oneCellAnchor>
    <xdr:from>
      <xdr:col>91</xdr:col>
      <xdr:colOff>4014</xdr:colOff>
      <xdr:row>1</xdr:row>
      <xdr:rowOff>150422</xdr:rowOff>
    </xdr:from>
    <xdr:ext cx="2834541" cy="710119"/>
    <xdr:pic>
      <xdr:nvPicPr>
        <xdr:cNvPr id="5" name="Picture 4">
          <a:hlinkClick xmlns:r="http://schemas.openxmlformats.org/officeDocument/2006/relationships" r:id="rId3"/>
          <a:extLst>
            <a:ext uri="{FF2B5EF4-FFF2-40B4-BE49-F238E27FC236}">
              <a16:creationId xmlns:a16="http://schemas.microsoft.com/office/drawing/2014/main" id="{3F61FAEC-5C82-49F4-A794-FEFD7F9B2442}"/>
            </a:ext>
          </a:extLst>
        </xdr:cNvPr>
        <xdr:cNvPicPr>
          <a:picLocks noChangeAspect="1"/>
        </xdr:cNvPicPr>
      </xdr:nvPicPr>
      <xdr:blipFill>
        <a:blip xmlns:r="http://schemas.openxmlformats.org/officeDocument/2006/relationships" r:embed="rId4"/>
        <a:stretch>
          <a:fillRect/>
        </a:stretch>
      </xdr:blipFill>
      <xdr:spPr>
        <a:xfrm>
          <a:off x="9592507900" y="340922"/>
          <a:ext cx="2834541" cy="710119"/>
        </a:xfrm>
        <a:prstGeom prst="rect">
          <a:avLst/>
        </a:prstGeom>
        <a:effectLst>
          <a:outerShdw blurRad="50800" dist="38100" dir="2700000" algn="tl" rotWithShape="0">
            <a:prstClr val="black">
              <a:alpha val="40000"/>
            </a:prstClr>
          </a:outerShdw>
        </a:effec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505865</xdr:colOff>
      <xdr:row>8</xdr:row>
      <xdr:rowOff>391353</xdr:rowOff>
    </xdr:to>
    <xdr:pic>
      <xdr:nvPicPr>
        <xdr:cNvPr id="2" name="Picture 1">
          <a:extLst>
            <a:ext uri="{FF2B5EF4-FFF2-40B4-BE49-F238E27FC236}">
              <a16:creationId xmlns:a16="http://schemas.microsoft.com/office/drawing/2014/main" id="{0C6F965B-EE3C-4C01-AAAC-DDF3FA2EC9E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01818555" y="1"/>
          <a:ext cx="1115465" cy="2441132"/>
        </a:xfrm>
        <a:prstGeom prst="rect">
          <a:avLst/>
        </a:prstGeom>
      </xdr:spPr>
    </xdr:pic>
    <xdr:clientData/>
  </xdr:twoCellAnchor>
  <xdr:twoCellAnchor editAs="oneCell">
    <xdr:from>
      <xdr:col>3</xdr:col>
      <xdr:colOff>97651</xdr:colOff>
      <xdr:row>0</xdr:row>
      <xdr:rowOff>231322</xdr:rowOff>
    </xdr:from>
    <xdr:to>
      <xdr:col>4</xdr:col>
      <xdr:colOff>36819</xdr:colOff>
      <xdr:row>4</xdr:row>
      <xdr:rowOff>8240</xdr:rowOff>
    </xdr:to>
    <xdr:pic>
      <xdr:nvPicPr>
        <xdr:cNvPr id="3" name="Picture 2">
          <a:extLst>
            <a:ext uri="{FF2B5EF4-FFF2-40B4-BE49-F238E27FC236}">
              <a16:creationId xmlns:a16="http://schemas.microsoft.com/office/drawing/2014/main" id="{9767619C-78B1-4AC7-BA74-89EC60D4FE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9998050881" y="231322"/>
          <a:ext cx="3231008" cy="1049458"/>
        </a:xfrm>
        <a:prstGeom prst="rect">
          <a:avLst/>
        </a:prstGeom>
      </xdr:spPr>
    </xdr:pic>
    <xdr:clientData/>
  </xdr:twoCellAnchor>
  <xdr:twoCellAnchor editAs="oneCell">
    <xdr:from>
      <xdr:col>16</xdr:col>
      <xdr:colOff>443827</xdr:colOff>
      <xdr:row>0</xdr:row>
      <xdr:rowOff>384916</xdr:rowOff>
    </xdr:from>
    <xdr:to>
      <xdr:col>19</xdr:col>
      <xdr:colOff>37462</xdr:colOff>
      <xdr:row>1</xdr:row>
      <xdr:rowOff>154104</xdr:rowOff>
    </xdr:to>
    <xdr:pic>
      <xdr:nvPicPr>
        <xdr:cNvPr id="5" name="Picture 4">
          <a:hlinkClick xmlns:r="http://schemas.openxmlformats.org/officeDocument/2006/relationships" r:id="rId3"/>
          <a:extLst>
            <a:ext uri="{FF2B5EF4-FFF2-40B4-BE49-F238E27FC236}">
              <a16:creationId xmlns:a16="http://schemas.microsoft.com/office/drawing/2014/main" id="{01F971EF-05BF-465C-BD83-4C8D71FD69A9}"/>
            </a:ext>
          </a:extLst>
        </xdr:cNvPr>
        <xdr:cNvPicPr>
          <a:picLocks noChangeAspect="1"/>
        </xdr:cNvPicPr>
      </xdr:nvPicPr>
      <xdr:blipFill>
        <a:blip xmlns:r="http://schemas.openxmlformats.org/officeDocument/2006/relationships" r:embed="rId4"/>
        <a:stretch>
          <a:fillRect/>
        </a:stretch>
      </xdr:blipFill>
      <xdr:spPr>
        <a:xfrm>
          <a:off x="10040826100" y="384916"/>
          <a:ext cx="2933909" cy="708640"/>
        </a:xfrm>
        <a:prstGeom prst="rect">
          <a:avLst/>
        </a:prstGeom>
        <a:effectLst>
          <a:outerShdw blurRad="50800" dist="38100" dir="2700000" algn="tl" rotWithShape="0">
            <a:prstClr val="black">
              <a:alpha val="40000"/>
            </a:prstClr>
          </a:outerShdw>
        </a:effec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1094147</xdr:colOff>
      <xdr:row>4</xdr:row>
      <xdr:rowOff>483427</xdr:rowOff>
    </xdr:to>
    <xdr:pic>
      <xdr:nvPicPr>
        <xdr:cNvPr id="2" name="Picture 1">
          <a:extLst>
            <a:ext uri="{FF2B5EF4-FFF2-40B4-BE49-F238E27FC236}">
              <a16:creationId xmlns:a16="http://schemas.microsoft.com/office/drawing/2014/main" id="{C9E0FE5D-796F-4E89-8D52-965B9D52A0C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246498388" y="0"/>
          <a:ext cx="1090972" cy="2453832"/>
        </a:xfrm>
        <a:prstGeom prst="rect">
          <a:avLst/>
        </a:prstGeom>
      </xdr:spPr>
    </xdr:pic>
    <xdr:clientData/>
  </xdr:twoCellAnchor>
  <xdr:twoCellAnchor editAs="oneCell">
    <xdr:from>
      <xdr:col>1</xdr:col>
      <xdr:colOff>44734</xdr:colOff>
      <xdr:row>1</xdr:row>
      <xdr:rowOff>19654</xdr:rowOff>
    </xdr:from>
    <xdr:to>
      <xdr:col>2</xdr:col>
      <xdr:colOff>1475111</xdr:colOff>
      <xdr:row>3</xdr:row>
      <xdr:rowOff>654276</xdr:rowOff>
    </xdr:to>
    <xdr:pic>
      <xdr:nvPicPr>
        <xdr:cNvPr id="3" name="Picture 2">
          <a:extLst>
            <a:ext uri="{FF2B5EF4-FFF2-40B4-BE49-F238E27FC236}">
              <a16:creationId xmlns:a16="http://schemas.microsoft.com/office/drawing/2014/main" id="{71298E8C-1043-48E8-9333-713DAE71479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242819234" y="225394"/>
          <a:ext cx="3186152" cy="1058167"/>
        </a:xfrm>
        <a:prstGeom prst="rect">
          <a:avLst/>
        </a:prstGeom>
      </xdr:spPr>
    </xdr:pic>
    <xdr:clientData/>
  </xdr:twoCellAnchor>
  <xdr:twoCellAnchor editAs="oneCell">
    <xdr:from>
      <xdr:col>3</xdr:col>
      <xdr:colOff>749486</xdr:colOff>
      <xdr:row>0</xdr:row>
      <xdr:rowOff>173960</xdr:rowOff>
    </xdr:from>
    <xdr:to>
      <xdr:col>4</xdr:col>
      <xdr:colOff>2756</xdr:colOff>
      <xdr:row>3</xdr:row>
      <xdr:rowOff>250119</xdr:rowOff>
    </xdr:to>
    <xdr:pic>
      <xdr:nvPicPr>
        <xdr:cNvPr id="5" name="Picture 4">
          <a:hlinkClick xmlns:r="http://schemas.openxmlformats.org/officeDocument/2006/relationships" r:id="rId3"/>
          <a:extLst>
            <a:ext uri="{FF2B5EF4-FFF2-40B4-BE49-F238E27FC236}">
              <a16:creationId xmlns:a16="http://schemas.microsoft.com/office/drawing/2014/main" id="{52F7453C-ACBD-459A-A1BD-D57E409697A9}"/>
            </a:ext>
          </a:extLst>
        </xdr:cNvPr>
        <xdr:cNvPicPr>
          <a:picLocks noChangeAspect="1"/>
        </xdr:cNvPicPr>
      </xdr:nvPicPr>
      <xdr:blipFill>
        <a:blip xmlns:r="http://schemas.openxmlformats.org/officeDocument/2006/relationships" r:embed="rId4"/>
        <a:stretch>
          <a:fillRect/>
        </a:stretch>
      </xdr:blipFill>
      <xdr:spPr>
        <a:xfrm>
          <a:off x="10236645826" y="173960"/>
          <a:ext cx="2855988" cy="708619"/>
        </a:xfrm>
        <a:prstGeom prst="rect">
          <a:avLst/>
        </a:prstGeom>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13609</xdr:rowOff>
    </xdr:from>
    <xdr:ext cx="1095457" cy="2497529"/>
    <xdr:pic>
      <xdr:nvPicPr>
        <xdr:cNvPr id="2" name="Picture 1">
          <a:extLst>
            <a:ext uri="{FF2B5EF4-FFF2-40B4-BE49-F238E27FC236}">
              <a16:creationId xmlns:a16="http://schemas.microsoft.com/office/drawing/2014/main" id="{D77DBCD9-DE70-430F-BED4-4419BFA8D77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34543603" y="13609"/>
          <a:ext cx="1095457" cy="2497529"/>
        </a:xfrm>
        <a:prstGeom prst="rect">
          <a:avLst/>
        </a:prstGeom>
      </xdr:spPr>
    </xdr:pic>
    <xdr:clientData/>
  </xdr:oneCellAnchor>
  <xdr:oneCellAnchor>
    <xdr:from>
      <xdr:col>3</xdr:col>
      <xdr:colOff>0</xdr:colOff>
      <xdr:row>0</xdr:row>
      <xdr:rowOff>1</xdr:rowOff>
    </xdr:from>
    <xdr:ext cx="3163537" cy="1090328"/>
    <xdr:pic>
      <xdr:nvPicPr>
        <xdr:cNvPr id="3" name="Picture 2">
          <a:extLst>
            <a:ext uri="{FF2B5EF4-FFF2-40B4-BE49-F238E27FC236}">
              <a16:creationId xmlns:a16="http://schemas.microsoft.com/office/drawing/2014/main" id="{DAC2284D-83F9-4A27-AFD2-D9AD1FF50D2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1201706284" y="1"/>
          <a:ext cx="3163537" cy="1090328"/>
        </a:xfrm>
        <a:prstGeom prst="rect">
          <a:avLst/>
        </a:prstGeom>
      </xdr:spPr>
    </xdr:pic>
    <xdr:clientData/>
  </xdr:oneCellAnchor>
  <xdr:oneCellAnchor>
    <xdr:from>
      <xdr:col>64</xdr:col>
      <xdr:colOff>646662</xdr:colOff>
      <xdr:row>2</xdr:row>
      <xdr:rowOff>15940</xdr:rowOff>
    </xdr:from>
    <xdr:ext cx="2782338" cy="727674"/>
    <xdr:pic>
      <xdr:nvPicPr>
        <xdr:cNvPr id="5" name="Picture 4">
          <a:hlinkClick xmlns:r="http://schemas.openxmlformats.org/officeDocument/2006/relationships" r:id="rId3"/>
          <a:extLst>
            <a:ext uri="{FF2B5EF4-FFF2-40B4-BE49-F238E27FC236}">
              <a16:creationId xmlns:a16="http://schemas.microsoft.com/office/drawing/2014/main" id="{F3426E20-48B9-415D-84CE-324E577610BA}"/>
            </a:ext>
          </a:extLst>
        </xdr:cNvPr>
        <xdr:cNvPicPr>
          <a:picLocks noChangeAspect="1"/>
        </xdr:cNvPicPr>
      </xdr:nvPicPr>
      <xdr:blipFill>
        <a:blip xmlns:r="http://schemas.openxmlformats.org/officeDocument/2006/relationships" r:embed="rId4"/>
        <a:stretch>
          <a:fillRect/>
        </a:stretch>
      </xdr:blipFill>
      <xdr:spPr>
        <a:xfrm>
          <a:off x="9580678192" y="407378"/>
          <a:ext cx="2782338" cy="727674"/>
        </a:xfrm>
        <a:prstGeom prst="rect">
          <a:avLst/>
        </a:prstGeom>
        <a:effectLst>
          <a:outerShdw blurRad="50800" dist="38100" dir="2700000" algn="tl" rotWithShape="0">
            <a:prstClr val="black">
              <a:alpha val="40000"/>
            </a:prstClr>
          </a:outerShdw>
        </a:effec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13609</xdr:rowOff>
    </xdr:from>
    <xdr:to>
      <xdr:col>1</xdr:col>
      <xdr:colOff>507274</xdr:colOff>
      <xdr:row>9</xdr:row>
      <xdr:rowOff>28923</xdr:rowOff>
    </xdr:to>
    <xdr:pic>
      <xdr:nvPicPr>
        <xdr:cNvPr id="2" name="Picture 1">
          <a:extLst>
            <a:ext uri="{FF2B5EF4-FFF2-40B4-BE49-F238E27FC236}">
              <a16:creationId xmlns:a16="http://schemas.microsoft.com/office/drawing/2014/main" id="{E0A173D8-0973-409F-B9AD-CF0CE1E86F1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24056116" y="13609"/>
          <a:ext cx="1113064" cy="2422599"/>
        </a:xfrm>
        <a:prstGeom prst="rect">
          <a:avLst/>
        </a:prstGeom>
      </xdr:spPr>
    </xdr:pic>
    <xdr:clientData/>
  </xdr:twoCellAnchor>
  <xdr:twoCellAnchor editAs="oneCell">
    <xdr:from>
      <xdr:col>2</xdr:col>
      <xdr:colOff>353786</xdr:colOff>
      <xdr:row>1</xdr:row>
      <xdr:rowOff>54430</xdr:rowOff>
    </xdr:from>
    <xdr:to>
      <xdr:col>3</xdr:col>
      <xdr:colOff>3107373</xdr:colOff>
      <xdr:row>7</xdr:row>
      <xdr:rowOff>11144</xdr:rowOff>
    </xdr:to>
    <xdr:pic>
      <xdr:nvPicPr>
        <xdr:cNvPr id="3" name="Picture 2">
          <a:extLst>
            <a:ext uri="{FF2B5EF4-FFF2-40B4-BE49-F238E27FC236}">
              <a16:creationId xmlns:a16="http://schemas.microsoft.com/office/drawing/2014/main" id="{81ADB0C9-3577-458B-920A-BB0F3A514F6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020455892" y="237310"/>
          <a:ext cx="3140302" cy="1050184"/>
        </a:xfrm>
        <a:prstGeom prst="rect">
          <a:avLst/>
        </a:prstGeom>
      </xdr:spPr>
    </xdr:pic>
    <xdr:clientData/>
  </xdr:twoCellAnchor>
  <xdr:twoCellAnchor editAs="oneCell">
    <xdr:from>
      <xdr:col>59</xdr:col>
      <xdr:colOff>55458</xdr:colOff>
      <xdr:row>8</xdr:row>
      <xdr:rowOff>24206</xdr:rowOff>
    </xdr:from>
    <xdr:to>
      <xdr:col>61</xdr:col>
      <xdr:colOff>966652</xdr:colOff>
      <xdr:row>8</xdr:row>
      <xdr:rowOff>694139</xdr:rowOff>
    </xdr:to>
    <xdr:pic>
      <xdr:nvPicPr>
        <xdr:cNvPr id="5" name="Picture 4">
          <a:hlinkClick xmlns:r="http://schemas.openxmlformats.org/officeDocument/2006/relationships" r:id="rId3"/>
          <a:extLst>
            <a:ext uri="{FF2B5EF4-FFF2-40B4-BE49-F238E27FC236}">
              <a16:creationId xmlns:a16="http://schemas.microsoft.com/office/drawing/2014/main" id="{217A6894-1B1C-46BA-91FF-B7504E07E9D2}"/>
            </a:ext>
          </a:extLst>
        </xdr:cNvPr>
        <xdr:cNvPicPr>
          <a:picLocks noChangeAspect="1"/>
        </xdr:cNvPicPr>
      </xdr:nvPicPr>
      <xdr:blipFill>
        <a:blip xmlns:r="http://schemas.openxmlformats.org/officeDocument/2006/relationships" r:embed="rId4"/>
        <a:stretch>
          <a:fillRect/>
        </a:stretch>
      </xdr:blipFill>
      <xdr:spPr>
        <a:xfrm>
          <a:off x="9550159062" y="1616242"/>
          <a:ext cx="2925051" cy="669933"/>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13609</xdr:rowOff>
    </xdr:from>
    <xdr:to>
      <xdr:col>1</xdr:col>
      <xdr:colOff>506639</xdr:colOff>
      <xdr:row>9</xdr:row>
      <xdr:rowOff>2</xdr:rowOff>
    </xdr:to>
    <xdr:pic>
      <xdr:nvPicPr>
        <xdr:cNvPr id="2" name="Picture 1">
          <a:extLst>
            <a:ext uri="{FF2B5EF4-FFF2-40B4-BE49-F238E27FC236}">
              <a16:creationId xmlns:a16="http://schemas.microsoft.com/office/drawing/2014/main" id="{8A294622-CE60-487E-8B3A-67E60CA2AC4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09852436" y="13609"/>
          <a:ext cx="1113064" cy="2432413"/>
        </a:xfrm>
        <a:prstGeom prst="rect">
          <a:avLst/>
        </a:prstGeom>
      </xdr:spPr>
    </xdr:pic>
    <xdr:clientData/>
  </xdr:twoCellAnchor>
  <xdr:twoCellAnchor editAs="oneCell">
    <xdr:from>
      <xdr:col>3</xdr:col>
      <xdr:colOff>64861</xdr:colOff>
      <xdr:row>1</xdr:row>
      <xdr:rowOff>122466</xdr:rowOff>
    </xdr:from>
    <xdr:to>
      <xdr:col>3</xdr:col>
      <xdr:colOff>3208338</xdr:colOff>
      <xdr:row>7</xdr:row>
      <xdr:rowOff>78545</xdr:rowOff>
    </xdr:to>
    <xdr:pic>
      <xdr:nvPicPr>
        <xdr:cNvPr id="3" name="Picture 2">
          <a:extLst>
            <a:ext uri="{FF2B5EF4-FFF2-40B4-BE49-F238E27FC236}">
              <a16:creationId xmlns:a16="http://schemas.microsoft.com/office/drawing/2014/main" id="{6E21038C-55D9-4959-ABE7-3835DB71954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278957951" y="299359"/>
          <a:ext cx="3146652" cy="1017436"/>
        </a:xfrm>
        <a:prstGeom prst="rect">
          <a:avLst/>
        </a:prstGeom>
      </xdr:spPr>
    </xdr:pic>
    <xdr:clientData/>
  </xdr:twoCellAnchor>
  <xdr:twoCellAnchor editAs="oneCell">
    <xdr:from>
      <xdr:col>51</xdr:col>
      <xdr:colOff>913948</xdr:colOff>
      <xdr:row>7</xdr:row>
      <xdr:rowOff>257172</xdr:rowOff>
    </xdr:from>
    <xdr:to>
      <xdr:col>54</xdr:col>
      <xdr:colOff>908018</xdr:colOff>
      <xdr:row>8</xdr:row>
      <xdr:rowOff>701227</xdr:rowOff>
    </xdr:to>
    <xdr:pic>
      <xdr:nvPicPr>
        <xdr:cNvPr id="6" name="Picture 5">
          <a:hlinkClick xmlns:r="http://schemas.openxmlformats.org/officeDocument/2006/relationships" r:id="rId3"/>
          <a:extLst>
            <a:ext uri="{FF2B5EF4-FFF2-40B4-BE49-F238E27FC236}">
              <a16:creationId xmlns:a16="http://schemas.microsoft.com/office/drawing/2014/main" id="{A4F18752-5FC2-4D5F-86B4-6C185317F36D}"/>
            </a:ext>
          </a:extLst>
        </xdr:cNvPr>
        <xdr:cNvPicPr>
          <a:picLocks noChangeAspect="1"/>
        </xdr:cNvPicPr>
      </xdr:nvPicPr>
      <xdr:blipFill>
        <a:blip xmlns:r="http://schemas.openxmlformats.org/officeDocument/2006/relationships" r:embed="rId4"/>
        <a:stretch>
          <a:fillRect/>
        </a:stretch>
      </xdr:blipFill>
      <xdr:spPr>
        <a:xfrm>
          <a:off x="9554626410" y="1590672"/>
          <a:ext cx="2851570" cy="702591"/>
        </a:xfrm>
        <a:prstGeom prst="rect">
          <a:avLst/>
        </a:prstGeom>
        <a:effectLst>
          <a:outerShdw blurRad="50800" dist="38100" dir="2700000" algn="tl"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13609</xdr:rowOff>
    </xdr:from>
    <xdr:to>
      <xdr:col>1</xdr:col>
      <xdr:colOff>516164</xdr:colOff>
      <xdr:row>9</xdr:row>
      <xdr:rowOff>2</xdr:rowOff>
    </xdr:to>
    <xdr:pic>
      <xdr:nvPicPr>
        <xdr:cNvPr id="2" name="Picture 1">
          <a:extLst>
            <a:ext uri="{FF2B5EF4-FFF2-40B4-BE49-F238E27FC236}">
              <a16:creationId xmlns:a16="http://schemas.microsoft.com/office/drawing/2014/main" id="{6128D575-709F-435C-9BFA-6A66856D8A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04995321" y="13609"/>
          <a:ext cx="1116239" cy="2432413"/>
        </a:xfrm>
        <a:prstGeom prst="rect">
          <a:avLst/>
        </a:prstGeom>
      </xdr:spPr>
    </xdr:pic>
    <xdr:clientData/>
  </xdr:twoCellAnchor>
  <xdr:twoCellAnchor editAs="oneCell">
    <xdr:from>
      <xdr:col>3</xdr:col>
      <xdr:colOff>263072</xdr:colOff>
      <xdr:row>1</xdr:row>
      <xdr:rowOff>99787</xdr:rowOff>
    </xdr:from>
    <xdr:to>
      <xdr:col>3</xdr:col>
      <xdr:colOff>3398294</xdr:colOff>
      <xdr:row>7</xdr:row>
      <xdr:rowOff>65391</xdr:rowOff>
    </xdr:to>
    <xdr:pic>
      <xdr:nvPicPr>
        <xdr:cNvPr id="3" name="Picture 2">
          <a:extLst>
            <a:ext uri="{FF2B5EF4-FFF2-40B4-BE49-F238E27FC236}">
              <a16:creationId xmlns:a16="http://schemas.microsoft.com/office/drawing/2014/main" id="{89BC4687-6799-4C5C-9887-3BA53A935B5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129986135" y="281216"/>
          <a:ext cx="3135222" cy="1054175"/>
        </a:xfrm>
        <a:prstGeom prst="rect">
          <a:avLst/>
        </a:prstGeom>
      </xdr:spPr>
    </xdr:pic>
    <xdr:clientData/>
  </xdr:twoCellAnchor>
  <xdr:twoCellAnchor editAs="oneCell">
    <xdr:from>
      <xdr:col>52</xdr:col>
      <xdr:colOff>768405</xdr:colOff>
      <xdr:row>8</xdr:row>
      <xdr:rowOff>121158</xdr:rowOff>
    </xdr:from>
    <xdr:to>
      <xdr:col>55</xdr:col>
      <xdr:colOff>949667</xdr:colOff>
      <xdr:row>8</xdr:row>
      <xdr:rowOff>767505</xdr:rowOff>
    </xdr:to>
    <xdr:pic>
      <xdr:nvPicPr>
        <xdr:cNvPr id="6" name="Picture 5">
          <a:hlinkClick xmlns:r="http://schemas.openxmlformats.org/officeDocument/2006/relationships" r:id="rId3"/>
          <a:extLst>
            <a:ext uri="{FF2B5EF4-FFF2-40B4-BE49-F238E27FC236}">
              <a16:creationId xmlns:a16="http://schemas.microsoft.com/office/drawing/2014/main" id="{9ADC72E2-0562-4B6E-8D54-1A0A055D814A}"/>
            </a:ext>
          </a:extLst>
        </xdr:cNvPr>
        <xdr:cNvPicPr>
          <a:picLocks noChangeAspect="1"/>
        </xdr:cNvPicPr>
      </xdr:nvPicPr>
      <xdr:blipFill>
        <a:blip xmlns:r="http://schemas.openxmlformats.org/officeDocument/2006/relationships" r:embed="rId4"/>
        <a:stretch>
          <a:fillRect/>
        </a:stretch>
      </xdr:blipFill>
      <xdr:spPr>
        <a:xfrm>
          <a:off x="10002365577" y="1682511"/>
          <a:ext cx="3009253" cy="646347"/>
        </a:xfrm>
        <a:prstGeom prst="rect">
          <a:avLst/>
        </a:prstGeom>
        <a:effectLst>
          <a:outerShdw blurRad="50800" dist="38100" dir="2700000" algn="tl" rotWithShape="0">
            <a:prstClr val="black">
              <a:alpha val="4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215</xdr:col>
      <xdr:colOff>495803</xdr:colOff>
      <xdr:row>0</xdr:row>
      <xdr:rowOff>77483</xdr:rowOff>
    </xdr:from>
    <xdr:to>
      <xdr:col>221</xdr:col>
      <xdr:colOff>4157</xdr:colOff>
      <xdr:row>6</xdr:row>
      <xdr:rowOff>58536</xdr:rowOff>
    </xdr:to>
    <xdr:sp macro="" textlink="">
      <xdr:nvSpPr>
        <xdr:cNvPr id="2" name="TextBox 5">
          <a:extLst>
            <a:ext uri="{FF2B5EF4-FFF2-40B4-BE49-F238E27FC236}">
              <a16:creationId xmlns:a16="http://schemas.microsoft.com/office/drawing/2014/main" id="{9DE05F78-70B2-4CCD-8A75-D3FF29949601}"/>
            </a:ext>
          </a:extLst>
        </xdr:cNvPr>
        <xdr:cNvSpPr txBox="1"/>
      </xdr:nvSpPr>
      <xdr:spPr>
        <a:xfrm>
          <a:off x="9853570243" y="77483"/>
          <a:ext cx="3165954" cy="1078333"/>
        </a:xfrm>
        <a:prstGeom prst="rect">
          <a:avLst/>
        </a:prstGeom>
        <a:noFill/>
      </xdr:spPr>
      <xdr:txBody>
        <a:bodyPr wrap="square" rtlCol="1"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rtl="1">
            <a:lnSpc>
              <a:spcPct val="150000"/>
            </a:lnSpc>
          </a:pPr>
          <a:r>
            <a:rPr lang="ar-SA" b="1">
              <a:solidFill>
                <a:srgbClr val="5E779B"/>
              </a:solidFill>
              <a:latin typeface="GE Dinar One Light" panose="020A0503020102020204" pitchFamily="18" charset="-78"/>
              <a:ea typeface="GE Dinar One Light" panose="020A0503020102020204" pitchFamily="18" charset="-78"/>
              <a:cs typeface="GE Dinar One Light" panose="020A0503020102020204" pitchFamily="18" charset="-78"/>
            </a:rPr>
            <a:t>تقرير الأشخاص المرخص لهم</a:t>
          </a:r>
        </a:p>
        <a:p>
          <a:pPr algn="r" rtl="1">
            <a:lnSpc>
              <a:spcPct val="150000"/>
            </a:lnSpc>
          </a:pPr>
          <a:r>
            <a:rPr lang="ar-SA" b="1">
              <a:solidFill>
                <a:srgbClr val="5E779B"/>
              </a:solidFill>
              <a:latin typeface="GE Dinar One Light" panose="020A0503020102020204" pitchFamily="18" charset="-78"/>
              <a:ea typeface="GE Dinar One Light" panose="020A0503020102020204" pitchFamily="18" charset="-78"/>
              <a:cs typeface="GE Dinar One Light" panose="020A0503020102020204" pitchFamily="18" charset="-78"/>
            </a:rPr>
            <a:t>العدد السابع</a:t>
          </a:r>
          <a:r>
            <a:rPr lang="ar-SA" b="1" baseline="0">
              <a:solidFill>
                <a:srgbClr val="5E779B"/>
              </a:solidFill>
              <a:latin typeface="GE Dinar One Light" panose="020A0503020102020204" pitchFamily="18" charset="-78"/>
              <a:ea typeface="GE Dinar One Light" panose="020A0503020102020204" pitchFamily="18" charset="-78"/>
              <a:cs typeface="GE Dinar One Light" panose="020A0503020102020204" pitchFamily="18" charset="-78"/>
            </a:rPr>
            <a:t> </a:t>
          </a:r>
          <a:r>
            <a:rPr lang="ar-SA" b="1">
              <a:solidFill>
                <a:srgbClr val="5E779B"/>
              </a:solidFill>
              <a:latin typeface="GE Dinar One Light" panose="020A0503020102020204" pitchFamily="18" charset="-78"/>
              <a:ea typeface="GE Dinar One Light" panose="020A0503020102020204" pitchFamily="18" charset="-78"/>
              <a:cs typeface="GE Dinar One Light" panose="020A0503020102020204" pitchFamily="18" charset="-78"/>
            </a:rPr>
            <a:t>– الربع الثاني 2019م</a:t>
          </a:r>
        </a:p>
      </xdr:txBody>
    </xdr:sp>
    <xdr:clientData/>
  </xdr:twoCellAnchor>
  <xdr:twoCellAnchor editAs="oneCell">
    <xdr:from>
      <xdr:col>0</xdr:col>
      <xdr:colOff>0</xdr:colOff>
      <xdr:row>0</xdr:row>
      <xdr:rowOff>0</xdr:rowOff>
    </xdr:from>
    <xdr:to>
      <xdr:col>1</xdr:col>
      <xdr:colOff>535672</xdr:colOff>
      <xdr:row>9</xdr:row>
      <xdr:rowOff>152152</xdr:rowOff>
    </xdr:to>
    <xdr:pic>
      <xdr:nvPicPr>
        <xdr:cNvPr id="3" name="Picture 2">
          <a:extLst>
            <a:ext uri="{FF2B5EF4-FFF2-40B4-BE49-F238E27FC236}">
              <a16:creationId xmlns:a16="http://schemas.microsoft.com/office/drawing/2014/main" id="{DF389D58-37DF-4166-A719-047B92A2BE4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121401680" y="0"/>
          <a:ext cx="1151996" cy="2393328"/>
        </a:xfrm>
        <a:prstGeom prst="rect">
          <a:avLst/>
        </a:prstGeom>
      </xdr:spPr>
    </xdr:pic>
    <xdr:clientData/>
  </xdr:twoCellAnchor>
  <xdr:twoCellAnchor editAs="oneCell">
    <xdr:from>
      <xdr:col>3</xdr:col>
      <xdr:colOff>268942</xdr:colOff>
      <xdr:row>1</xdr:row>
      <xdr:rowOff>4029</xdr:rowOff>
    </xdr:from>
    <xdr:to>
      <xdr:col>3</xdr:col>
      <xdr:colOff>3607996</xdr:colOff>
      <xdr:row>6</xdr:row>
      <xdr:rowOff>124936</xdr:rowOff>
    </xdr:to>
    <xdr:pic>
      <xdr:nvPicPr>
        <xdr:cNvPr id="4" name="Picture 3">
          <a:extLst>
            <a:ext uri="{FF2B5EF4-FFF2-40B4-BE49-F238E27FC236}">
              <a16:creationId xmlns:a16="http://schemas.microsoft.com/office/drawing/2014/main" id="{BFFFBF5D-7A80-4CBA-957F-9BC7313F823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117351270" y="183323"/>
          <a:ext cx="3342229" cy="1020553"/>
        </a:xfrm>
        <a:prstGeom prst="rect">
          <a:avLst/>
        </a:prstGeom>
      </xdr:spPr>
    </xdr:pic>
    <xdr:clientData/>
  </xdr:twoCellAnchor>
  <xdr:twoCellAnchor editAs="oneCell">
    <xdr:from>
      <xdr:col>33</xdr:col>
      <xdr:colOff>556220</xdr:colOff>
      <xdr:row>8</xdr:row>
      <xdr:rowOff>4974</xdr:rowOff>
    </xdr:from>
    <xdr:to>
      <xdr:col>35</xdr:col>
      <xdr:colOff>1087204</xdr:colOff>
      <xdr:row>8</xdr:row>
      <xdr:rowOff>729236</xdr:rowOff>
    </xdr:to>
    <xdr:pic>
      <xdr:nvPicPr>
        <xdr:cNvPr id="7" name="Picture 6">
          <a:hlinkClick xmlns:r="http://schemas.openxmlformats.org/officeDocument/2006/relationships" r:id="rId3"/>
          <a:extLst>
            <a:ext uri="{FF2B5EF4-FFF2-40B4-BE49-F238E27FC236}">
              <a16:creationId xmlns:a16="http://schemas.microsoft.com/office/drawing/2014/main" id="{8446ABEB-C9D1-4B6B-94DE-817998171A01}"/>
            </a:ext>
          </a:extLst>
        </xdr:cNvPr>
        <xdr:cNvPicPr>
          <a:picLocks noChangeAspect="1"/>
        </xdr:cNvPicPr>
      </xdr:nvPicPr>
      <xdr:blipFill>
        <a:blip xmlns:r="http://schemas.openxmlformats.org/officeDocument/2006/relationships" r:embed="rId4"/>
        <a:stretch>
          <a:fillRect/>
        </a:stretch>
      </xdr:blipFill>
      <xdr:spPr>
        <a:xfrm>
          <a:off x="9709291707" y="1528974"/>
          <a:ext cx="2749749" cy="724262"/>
        </a:xfrm>
        <a:prstGeom prst="rect">
          <a:avLst/>
        </a:prstGeom>
        <a:effectLst>
          <a:outerShdw blurRad="50800" dist="38100" dir="2700000" algn="tl" rotWithShape="0">
            <a:prstClr val="black">
              <a:alpha val="40000"/>
            </a:prst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121690</xdr:colOff>
      <xdr:row>9</xdr:row>
      <xdr:rowOff>77667</xdr:rowOff>
    </xdr:to>
    <xdr:pic>
      <xdr:nvPicPr>
        <xdr:cNvPr id="2" name="Picture 1">
          <a:extLst>
            <a:ext uri="{FF2B5EF4-FFF2-40B4-BE49-F238E27FC236}">
              <a16:creationId xmlns:a16="http://schemas.microsoft.com/office/drawing/2014/main" id="{DAE72395-D239-4BDB-81FF-97E1FFEE457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9948684780" y="0"/>
          <a:ext cx="1085396" cy="2486932"/>
        </a:xfrm>
        <a:prstGeom prst="rect">
          <a:avLst/>
        </a:prstGeom>
      </xdr:spPr>
    </xdr:pic>
    <xdr:clientData/>
  </xdr:twoCellAnchor>
  <xdr:twoCellAnchor editAs="oneCell">
    <xdr:from>
      <xdr:col>2</xdr:col>
      <xdr:colOff>1154205</xdr:colOff>
      <xdr:row>1</xdr:row>
      <xdr:rowOff>52026</xdr:rowOff>
    </xdr:from>
    <xdr:to>
      <xdr:col>3</xdr:col>
      <xdr:colOff>283975</xdr:colOff>
      <xdr:row>7</xdr:row>
      <xdr:rowOff>2529</xdr:rowOff>
    </xdr:to>
    <xdr:pic>
      <xdr:nvPicPr>
        <xdr:cNvPr id="3" name="Picture 2">
          <a:extLst>
            <a:ext uri="{FF2B5EF4-FFF2-40B4-BE49-F238E27FC236}">
              <a16:creationId xmlns:a16="http://schemas.microsoft.com/office/drawing/2014/main" id="{D1F8D9C7-D1E4-4EF0-A255-51E1811120D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132990145" y="234906"/>
          <a:ext cx="3244570" cy="1047783"/>
        </a:xfrm>
        <a:prstGeom prst="rect">
          <a:avLst/>
        </a:prstGeom>
      </xdr:spPr>
    </xdr:pic>
    <xdr:clientData/>
  </xdr:twoCellAnchor>
  <xdr:twoCellAnchor editAs="oneCell">
    <xdr:from>
      <xdr:col>83</xdr:col>
      <xdr:colOff>783706</xdr:colOff>
      <xdr:row>2</xdr:row>
      <xdr:rowOff>127926</xdr:rowOff>
    </xdr:from>
    <xdr:to>
      <xdr:col>86</xdr:col>
      <xdr:colOff>883757</xdr:colOff>
      <xdr:row>6</xdr:row>
      <xdr:rowOff>96776</xdr:rowOff>
    </xdr:to>
    <xdr:pic>
      <xdr:nvPicPr>
        <xdr:cNvPr id="5" name="Picture 4">
          <a:hlinkClick xmlns:r="http://schemas.openxmlformats.org/officeDocument/2006/relationships" r:id="rId3"/>
          <a:extLst>
            <a:ext uri="{FF2B5EF4-FFF2-40B4-BE49-F238E27FC236}">
              <a16:creationId xmlns:a16="http://schemas.microsoft.com/office/drawing/2014/main" id="{8D4A82BC-FA98-42C9-9697-9AFC52091437}"/>
            </a:ext>
          </a:extLst>
        </xdr:cNvPr>
        <xdr:cNvPicPr>
          <a:picLocks noChangeAspect="1"/>
        </xdr:cNvPicPr>
      </xdr:nvPicPr>
      <xdr:blipFill>
        <a:blip xmlns:r="http://schemas.openxmlformats.org/officeDocument/2006/relationships" r:embed="rId4"/>
        <a:stretch>
          <a:fillRect/>
        </a:stretch>
      </xdr:blipFill>
      <xdr:spPr>
        <a:xfrm>
          <a:off x="10206918391" y="493268"/>
          <a:ext cx="2993519" cy="699535"/>
        </a:xfrm>
        <a:prstGeom prst="rect">
          <a:avLst/>
        </a:prstGeom>
        <a:effectLst>
          <a:outerShdw blurRad="50800" dist="38100" dir="2700000" algn="tl" rotWithShape="0">
            <a:prstClr val="black">
              <a:alpha val="40000"/>
            </a:prst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176118</xdr:colOff>
      <xdr:row>9</xdr:row>
      <xdr:rowOff>77667</xdr:rowOff>
    </xdr:to>
    <xdr:pic>
      <xdr:nvPicPr>
        <xdr:cNvPr id="2" name="Picture 1">
          <a:extLst>
            <a:ext uri="{FF2B5EF4-FFF2-40B4-BE49-F238E27FC236}">
              <a16:creationId xmlns:a16="http://schemas.microsoft.com/office/drawing/2014/main" id="{F7CAA910-E64D-4885-84AE-F69397A02AC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9819990024" y="0"/>
          <a:ext cx="1087797" cy="2486131"/>
        </a:xfrm>
        <a:prstGeom prst="rect">
          <a:avLst/>
        </a:prstGeom>
      </xdr:spPr>
    </xdr:pic>
    <xdr:clientData/>
  </xdr:twoCellAnchor>
  <xdr:twoCellAnchor editAs="oneCell">
    <xdr:from>
      <xdr:col>2</xdr:col>
      <xdr:colOff>1154205</xdr:colOff>
      <xdr:row>1</xdr:row>
      <xdr:rowOff>52026</xdr:rowOff>
    </xdr:from>
    <xdr:to>
      <xdr:col>6</xdr:col>
      <xdr:colOff>390111</xdr:colOff>
      <xdr:row>7</xdr:row>
      <xdr:rowOff>2529</xdr:rowOff>
    </xdr:to>
    <xdr:pic>
      <xdr:nvPicPr>
        <xdr:cNvPr id="3" name="Picture 2">
          <a:extLst>
            <a:ext uri="{FF2B5EF4-FFF2-40B4-BE49-F238E27FC236}">
              <a16:creationId xmlns:a16="http://schemas.microsoft.com/office/drawing/2014/main" id="{B6304EF2-3F32-4B85-AA4A-FA7D8836BAE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331007275" y="236176"/>
          <a:ext cx="3320770" cy="1055403"/>
        </a:xfrm>
        <a:prstGeom prst="rect">
          <a:avLst/>
        </a:prstGeom>
      </xdr:spPr>
    </xdr:pic>
    <xdr:clientData/>
  </xdr:twoCellAnchor>
  <xdr:twoCellAnchor editAs="oneCell">
    <xdr:from>
      <xdr:col>19</xdr:col>
      <xdr:colOff>60260</xdr:colOff>
      <xdr:row>7</xdr:row>
      <xdr:rowOff>19069</xdr:rowOff>
    </xdr:from>
    <xdr:to>
      <xdr:col>22</xdr:col>
      <xdr:colOff>133096</xdr:colOff>
      <xdr:row>8</xdr:row>
      <xdr:rowOff>15133</xdr:rowOff>
    </xdr:to>
    <xdr:pic>
      <xdr:nvPicPr>
        <xdr:cNvPr id="4" name="Picture 3">
          <a:hlinkClick xmlns:r="http://schemas.openxmlformats.org/officeDocument/2006/relationships" r:id="rId3"/>
          <a:extLst>
            <a:ext uri="{FF2B5EF4-FFF2-40B4-BE49-F238E27FC236}">
              <a16:creationId xmlns:a16="http://schemas.microsoft.com/office/drawing/2014/main" id="{E6F042DF-D4CC-4DA8-8573-3CCDFF217156}"/>
            </a:ext>
          </a:extLst>
        </xdr:cNvPr>
        <xdr:cNvPicPr>
          <a:picLocks noChangeAspect="1"/>
        </xdr:cNvPicPr>
      </xdr:nvPicPr>
      <xdr:blipFill>
        <a:blip xmlns:r="http://schemas.openxmlformats.org/officeDocument/2006/relationships" r:embed="rId4"/>
        <a:stretch>
          <a:fillRect/>
        </a:stretch>
      </xdr:blipFill>
      <xdr:spPr>
        <a:xfrm>
          <a:off x="9796193332" y="1352569"/>
          <a:ext cx="2807872" cy="730850"/>
        </a:xfrm>
        <a:prstGeom prst="rect">
          <a:avLst/>
        </a:prstGeom>
        <a:effectLst>
          <a:outerShdw blurRad="50800" dist="38100" dir="2700000" algn="tl" rotWithShape="0">
            <a:prstClr val="black">
              <a:alpha val="40000"/>
            </a:prst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13608</xdr:rowOff>
    </xdr:from>
    <xdr:to>
      <xdr:col>1</xdr:col>
      <xdr:colOff>704529</xdr:colOff>
      <xdr:row>9</xdr:row>
      <xdr:rowOff>130277</xdr:rowOff>
    </xdr:to>
    <xdr:pic>
      <xdr:nvPicPr>
        <xdr:cNvPr id="2" name="Picture 1">
          <a:extLst>
            <a:ext uri="{FF2B5EF4-FFF2-40B4-BE49-F238E27FC236}">
              <a16:creationId xmlns:a16="http://schemas.microsoft.com/office/drawing/2014/main" id="{FB5AC6E4-F21F-4653-86A3-60A0545AF08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190" b="63622"/>
        <a:stretch/>
      </xdr:blipFill>
      <xdr:spPr>
        <a:xfrm>
          <a:off x="10005618486" y="13608"/>
          <a:ext cx="1095054" cy="2434782"/>
        </a:xfrm>
        <a:prstGeom prst="rect">
          <a:avLst/>
        </a:prstGeom>
      </xdr:spPr>
    </xdr:pic>
    <xdr:clientData/>
  </xdr:twoCellAnchor>
  <xdr:twoCellAnchor editAs="oneCell">
    <xdr:from>
      <xdr:col>3</xdr:col>
      <xdr:colOff>306294</xdr:colOff>
      <xdr:row>0</xdr:row>
      <xdr:rowOff>90715</xdr:rowOff>
    </xdr:from>
    <xdr:to>
      <xdr:col>3</xdr:col>
      <xdr:colOff>3459403</xdr:colOff>
      <xdr:row>2</xdr:row>
      <xdr:rowOff>12141</xdr:rowOff>
    </xdr:to>
    <xdr:pic>
      <xdr:nvPicPr>
        <xdr:cNvPr id="3" name="Picture 2">
          <a:extLst>
            <a:ext uri="{FF2B5EF4-FFF2-40B4-BE49-F238E27FC236}">
              <a16:creationId xmlns:a16="http://schemas.microsoft.com/office/drawing/2014/main" id="{F4BB2B0D-DAE2-4D82-A46C-CAB63A0C6FD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370"/>
        <a:stretch/>
      </xdr:blipFill>
      <xdr:spPr>
        <a:xfrm>
          <a:off x="10127243058" y="90715"/>
          <a:ext cx="3149934" cy="1061251"/>
        </a:xfrm>
        <a:prstGeom prst="rect">
          <a:avLst/>
        </a:prstGeom>
      </xdr:spPr>
    </xdr:pic>
    <xdr:clientData/>
  </xdr:twoCellAnchor>
  <xdr:twoCellAnchor editAs="oneCell">
    <xdr:from>
      <xdr:col>33</xdr:col>
      <xdr:colOff>376143</xdr:colOff>
      <xdr:row>0</xdr:row>
      <xdr:rowOff>753251</xdr:rowOff>
    </xdr:from>
    <xdr:to>
      <xdr:col>35</xdr:col>
      <xdr:colOff>937274</xdr:colOff>
      <xdr:row>5</xdr:row>
      <xdr:rowOff>114842</xdr:rowOff>
    </xdr:to>
    <xdr:pic>
      <xdr:nvPicPr>
        <xdr:cNvPr id="5" name="Picture 4">
          <a:hlinkClick xmlns:r="http://schemas.openxmlformats.org/officeDocument/2006/relationships" r:id="rId3"/>
          <a:extLst>
            <a:ext uri="{FF2B5EF4-FFF2-40B4-BE49-F238E27FC236}">
              <a16:creationId xmlns:a16="http://schemas.microsoft.com/office/drawing/2014/main" id="{5741A0F4-E91A-4BD3-95D0-3EF50433E812}"/>
            </a:ext>
          </a:extLst>
        </xdr:cNvPr>
        <xdr:cNvPicPr>
          <a:picLocks noChangeAspect="1"/>
        </xdr:cNvPicPr>
      </xdr:nvPicPr>
      <xdr:blipFill>
        <a:blip xmlns:r="http://schemas.openxmlformats.org/officeDocument/2006/relationships" r:embed="rId4"/>
        <a:stretch>
          <a:fillRect/>
        </a:stretch>
      </xdr:blipFill>
      <xdr:spPr>
        <a:xfrm>
          <a:off x="9688923543" y="753251"/>
          <a:ext cx="2853481" cy="705674"/>
        </a:xfrm>
        <a:prstGeom prst="rect">
          <a:avLst/>
        </a:prstGeom>
        <a:effectLst>
          <a:outerShdw blurRad="50800" dist="38100" dir="2700000" algn="tl"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cma.int.cma.org.sa/departments/Arabic/Departments/SR/MI%20Data/&#1608;&#1603;&#1575;&#1604;&#1577;%20&#1605;&#1572;&#1587;&#1587;&#1575;&#1578;%20&#1575;&#1604;&#1587;&#1608;&#1602;%202025&#16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0&amp;%20Statistics%20Unit%20(razan%20alzuhair)/&#1578;&#1602;&#1585;&#1610;&#1585;%20&#1605;&#1572;&#1587;&#1587;&#1575;&#1578;%20&#1575;&#1604;&#1587;&#1608;&#1602;%20&#1575;&#1604;&#1605;&#1575;&#1604;&#1610;&#1577;/2025/Q3/&#1580;&#1583;&#1575;&#1608;&#1604;%20&#1581;&#1605;&#1575;&#1610;&#1577;%20&#1575;&#1604;&#1605;&#1587;&#1578;&#1579;&#1605;&#1585;%20(10-11-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ؤسسات السوق"/>
      <sheetName val="تعريفات - البيانات الربعية"/>
      <sheetName val="جداول مؤسسات السوق"/>
      <sheetName val="بحسب مؤسسة السوق المالية "/>
      <sheetName val="مؤشرات استراتيجية"/>
      <sheetName val="التقرير السنوي 2024"/>
      <sheetName val="التقرير السنوي "/>
      <sheetName val="التقرير السنوي  2022م"/>
      <sheetName val="التقرير السنوي 2023"/>
    </sheetNames>
    <sheetDataSet>
      <sheetData sheetId="0"/>
      <sheetData sheetId="1"/>
      <sheetData sheetId="2"/>
      <sheetData sheetId="3">
        <row r="14">
          <cell r="D14" t="str">
            <v>شركة تتمة المالية</v>
          </cell>
          <cell r="E14">
            <v>31</v>
          </cell>
          <cell r="F14">
            <v>0.77419354838709675</v>
          </cell>
          <cell r="G14">
            <v>33</v>
          </cell>
          <cell r="H14">
            <v>0.78787878787878785</v>
          </cell>
          <cell r="I14">
            <v>31</v>
          </cell>
          <cell r="J14">
            <v>0.77419354838709675</v>
          </cell>
        </row>
        <row r="15">
          <cell r="D15" t="str">
            <v xml:space="preserve">شركة بيت النمو المالية </v>
          </cell>
          <cell r="E15">
            <v>19</v>
          </cell>
          <cell r="F15">
            <v>0.63157894736842102</v>
          </cell>
          <cell r="G15">
            <v>21</v>
          </cell>
          <cell r="H15">
            <v>0.61904761904761907</v>
          </cell>
          <cell r="I15">
            <v>20</v>
          </cell>
          <cell r="J15">
            <v>0.65</v>
          </cell>
        </row>
        <row r="16">
          <cell r="D16" t="str">
            <v>شركة جي إف إتش المالية</v>
          </cell>
          <cell r="E16">
            <v>25</v>
          </cell>
          <cell r="F16">
            <v>0.28000000000000003</v>
          </cell>
          <cell r="G16">
            <v>22</v>
          </cell>
          <cell r="H16">
            <v>0.22727272727272727</v>
          </cell>
          <cell r="I16">
            <v>14</v>
          </cell>
          <cell r="J16">
            <v>0.21428571428571427</v>
          </cell>
        </row>
        <row r="17">
          <cell r="D17" t="str">
            <v>شركة ركاز الوطنية المالية</v>
          </cell>
          <cell r="E17">
            <v>19</v>
          </cell>
          <cell r="F17">
            <v>0.63157894736842102</v>
          </cell>
          <cell r="G17">
            <v>19</v>
          </cell>
          <cell r="H17">
            <v>0.57894736842105265</v>
          </cell>
          <cell r="I17">
            <v>17</v>
          </cell>
          <cell r="J17">
            <v>0.6470588235294118</v>
          </cell>
        </row>
        <row r="18">
          <cell r="D18" t="str">
            <v>شركة مكتب العائلة العالمية للاستثمار</v>
          </cell>
          <cell r="E18">
            <v>32</v>
          </cell>
          <cell r="F18">
            <v>0.8125</v>
          </cell>
          <cell r="G18">
            <v>31</v>
          </cell>
          <cell r="H18">
            <v>0.80645161290322576</v>
          </cell>
          <cell r="I18">
            <v>32</v>
          </cell>
          <cell r="J18">
            <v>0.8125</v>
          </cell>
        </row>
        <row r="19">
          <cell r="D19" t="str">
            <v>شركة ميراك المالية</v>
          </cell>
          <cell r="E19">
            <v>46</v>
          </cell>
          <cell r="F19">
            <v>0.71739130434782605</v>
          </cell>
          <cell r="G19">
            <v>53</v>
          </cell>
          <cell r="H19">
            <v>0.84905660377358494</v>
          </cell>
          <cell r="I19">
            <v>43</v>
          </cell>
          <cell r="J19">
            <v>0.76744186046511631</v>
          </cell>
        </row>
        <row r="20">
          <cell r="D20" t="str">
            <v>شركة الإنماء المالية</v>
          </cell>
          <cell r="E20">
            <v>195</v>
          </cell>
          <cell r="F20">
            <v>0.9538461538461539</v>
          </cell>
          <cell r="G20">
            <v>199</v>
          </cell>
          <cell r="H20">
            <v>0.95477386934673369</v>
          </cell>
          <cell r="I20">
            <v>212</v>
          </cell>
          <cell r="J20">
            <v>0.94811320754716977</v>
          </cell>
        </row>
        <row r="21">
          <cell r="D21" t="str">
            <v>شركة البلاد للاستثمار</v>
          </cell>
          <cell r="E21">
            <v>211</v>
          </cell>
          <cell r="F21">
            <v>0.83886255924170616</v>
          </cell>
          <cell r="G21">
            <v>216</v>
          </cell>
          <cell r="H21">
            <v>0.83333333333333337</v>
          </cell>
          <cell r="I21">
            <v>201</v>
          </cell>
          <cell r="J21">
            <v>0.845771144278607</v>
          </cell>
        </row>
        <row r="22">
          <cell r="D22" t="str">
            <v>شركة الرياض المالية</v>
          </cell>
          <cell r="E22">
            <v>309</v>
          </cell>
          <cell r="F22">
            <v>0.8673139158576052</v>
          </cell>
          <cell r="G22">
            <v>303</v>
          </cell>
          <cell r="H22">
            <v>0.86798679867986794</v>
          </cell>
          <cell r="I22">
            <v>310</v>
          </cell>
          <cell r="J22">
            <v>0.87419354838709673</v>
          </cell>
        </row>
        <row r="23">
          <cell r="D23" t="str">
            <v>شركة الراجحي المالية</v>
          </cell>
          <cell r="E23">
            <v>318</v>
          </cell>
          <cell r="F23">
            <v>0.90251572327044027</v>
          </cell>
          <cell r="G23">
            <v>321</v>
          </cell>
          <cell r="H23">
            <v>0.88473520249221183</v>
          </cell>
          <cell r="I23">
            <v>320</v>
          </cell>
          <cell r="J23">
            <v>0.86875000000000002</v>
          </cell>
        </row>
        <row r="24">
          <cell r="D24" t="str">
            <v>شركة العربي المالية</v>
          </cell>
          <cell r="E24">
            <v>201</v>
          </cell>
          <cell r="F24">
            <v>0.87562189054726369</v>
          </cell>
          <cell r="G24">
            <v>206</v>
          </cell>
          <cell r="H24">
            <v>0.87864077669902918</v>
          </cell>
          <cell r="I24">
            <v>218</v>
          </cell>
          <cell r="J24">
            <v>0.88532110091743121</v>
          </cell>
        </row>
        <row r="25">
          <cell r="D25" t="str">
            <v>شركة ملكيه للاستثمار</v>
          </cell>
          <cell r="E25">
            <v>31</v>
          </cell>
          <cell r="F25">
            <v>0.74193548387096775</v>
          </cell>
          <cell r="G25">
            <v>34</v>
          </cell>
          <cell r="H25">
            <v>0.73529411764705888</v>
          </cell>
          <cell r="I25">
            <v>36</v>
          </cell>
          <cell r="J25">
            <v>0.75</v>
          </cell>
        </row>
        <row r="26">
          <cell r="D26" t="str">
            <v>شركة الجزيرة للأسواق المالية</v>
          </cell>
          <cell r="E26">
            <v>198</v>
          </cell>
          <cell r="F26">
            <v>0.81313131313131315</v>
          </cell>
          <cell r="G26">
            <v>201</v>
          </cell>
          <cell r="H26">
            <v>0.8159203980099502</v>
          </cell>
          <cell r="I26">
            <v>202</v>
          </cell>
          <cell r="J26">
            <v>0.81683168316831678</v>
          </cell>
        </row>
        <row r="27">
          <cell r="D27" t="str">
            <v>شركة إتش إس بي سي العربية السعودية المحدودة</v>
          </cell>
          <cell r="E27">
            <v>275</v>
          </cell>
          <cell r="F27">
            <v>0.76727272727272722</v>
          </cell>
          <cell r="G27">
            <v>283</v>
          </cell>
          <cell r="H27">
            <v>0.77385159010600701</v>
          </cell>
          <cell r="I27">
            <v>287</v>
          </cell>
          <cell r="J27">
            <v>0.78048780487804881</v>
          </cell>
        </row>
        <row r="28">
          <cell r="D28" t="str">
            <v>شركة السعودي الفرنسي كابيتال</v>
          </cell>
          <cell r="E28">
            <v>241</v>
          </cell>
          <cell r="F28">
            <v>0.93360995850622408</v>
          </cell>
          <cell r="G28">
            <v>251</v>
          </cell>
          <cell r="H28">
            <v>0.8605577689243028</v>
          </cell>
          <cell r="I28">
            <v>220</v>
          </cell>
          <cell r="J28">
            <v>0.92272727272727273</v>
          </cell>
        </row>
        <row r="29">
          <cell r="D29" t="str">
            <v xml:space="preserve">شركة تأثير المالية  </v>
          </cell>
          <cell r="E29">
            <v>21</v>
          </cell>
          <cell r="F29">
            <v>0.76190476190476186</v>
          </cell>
          <cell r="G29">
            <v>24</v>
          </cell>
          <cell r="H29">
            <v>0.75</v>
          </cell>
          <cell r="I29">
            <v>22</v>
          </cell>
          <cell r="J29">
            <v>0.77272727272727271</v>
          </cell>
        </row>
        <row r="30">
          <cell r="D30" t="str">
            <v>شركة الاستثمار للأوراق المالية والوساطة (الاستثمار كابيتال)</v>
          </cell>
          <cell r="E30">
            <v>142</v>
          </cell>
          <cell r="F30">
            <v>0.8098591549295775</v>
          </cell>
          <cell r="G30">
            <v>143</v>
          </cell>
          <cell r="H30">
            <v>0.81118881118881114</v>
          </cell>
          <cell r="I30">
            <v>144</v>
          </cell>
          <cell r="J30">
            <v>0.80555555555555558</v>
          </cell>
        </row>
        <row r="31">
          <cell r="D31" t="str">
            <v>شركة الأهلي المالية</v>
          </cell>
          <cell r="E31">
            <v>448</v>
          </cell>
          <cell r="F31">
            <v>0.8727678571428571</v>
          </cell>
          <cell r="G31">
            <v>428</v>
          </cell>
          <cell r="H31">
            <v>0.86214953271028039</v>
          </cell>
          <cell r="I31">
            <v>416</v>
          </cell>
          <cell r="J31">
            <v>0.86538461538461542</v>
          </cell>
        </row>
        <row r="32">
          <cell r="D32" t="str">
            <v>شركة ألفا المالية</v>
          </cell>
          <cell r="E32">
            <v>67</v>
          </cell>
          <cell r="F32">
            <v>0.79104477611940294</v>
          </cell>
          <cell r="G32">
            <v>70</v>
          </cell>
          <cell r="H32">
            <v>0.7857142857142857</v>
          </cell>
          <cell r="I32">
            <v>71</v>
          </cell>
          <cell r="J32">
            <v>0.77464788732394363</v>
          </cell>
        </row>
        <row r="33">
          <cell r="D33" t="str">
            <v>شركة الأول للاستثمار</v>
          </cell>
          <cell r="E33">
            <v>232</v>
          </cell>
          <cell r="F33">
            <v>0.77155172413793105</v>
          </cell>
          <cell r="G33">
            <v>240</v>
          </cell>
          <cell r="H33">
            <v>0.77500000000000002</v>
          </cell>
          <cell r="I33">
            <v>243</v>
          </cell>
          <cell r="J33">
            <v>0.76543209876543206</v>
          </cell>
        </row>
        <row r="34">
          <cell r="D34" t="str">
            <v>شركة إحاطة المالية</v>
          </cell>
          <cell r="E34">
            <v>15</v>
          </cell>
          <cell r="F34">
            <v>0.66666666666666663</v>
          </cell>
          <cell r="G34">
            <v>15</v>
          </cell>
          <cell r="H34">
            <v>0.66666666666666663</v>
          </cell>
          <cell r="I34">
            <v>16</v>
          </cell>
          <cell r="J34">
            <v>0.6875</v>
          </cell>
        </row>
        <row r="35">
          <cell r="D35" t="str">
            <v>شركة أرتال المالية</v>
          </cell>
          <cell r="E35">
            <v>26</v>
          </cell>
          <cell r="F35">
            <v>0.80769230769230771</v>
          </cell>
          <cell r="G35">
            <v>29</v>
          </cell>
          <cell r="H35">
            <v>0.82758620689655171</v>
          </cell>
          <cell r="I35">
            <v>29</v>
          </cell>
          <cell r="J35">
            <v>0.86206896551724133</v>
          </cell>
        </row>
        <row r="36">
          <cell r="D36" t="str">
            <v>شركة الخير كابيتال السعودية</v>
          </cell>
          <cell r="E36">
            <v>91</v>
          </cell>
          <cell r="F36">
            <v>0.7142857142857143</v>
          </cell>
          <cell r="G36">
            <v>87</v>
          </cell>
          <cell r="H36">
            <v>0.70114942528735635</v>
          </cell>
          <cell r="I36">
            <v>82</v>
          </cell>
          <cell r="J36">
            <v>0.69512195121951215</v>
          </cell>
        </row>
        <row r="37">
          <cell r="D37" t="str">
            <v>شركة الوطني لإدارة الثروات</v>
          </cell>
          <cell r="E37">
            <v>50</v>
          </cell>
          <cell r="F37">
            <v>0.68</v>
          </cell>
          <cell r="G37">
            <v>51</v>
          </cell>
          <cell r="H37">
            <v>0.68627450980392157</v>
          </cell>
          <cell r="I37">
            <v>49</v>
          </cell>
          <cell r="J37">
            <v>0.67346938775510201</v>
          </cell>
        </row>
        <row r="38">
          <cell r="D38" t="str">
            <v>شركة الوساطة المالية</v>
          </cell>
          <cell r="E38">
            <v>35</v>
          </cell>
          <cell r="F38">
            <v>0.7142857142857143</v>
          </cell>
          <cell r="G38">
            <v>35</v>
          </cell>
          <cell r="H38">
            <v>0.7142857142857143</v>
          </cell>
          <cell r="I38">
            <v>36</v>
          </cell>
          <cell r="J38">
            <v>0.72222222222222221</v>
          </cell>
        </row>
        <row r="39">
          <cell r="D39" t="str">
            <v>شركة جولدمان ساكس العربية السعودية</v>
          </cell>
          <cell r="E39">
            <v>24</v>
          </cell>
          <cell r="F39">
            <v>0.66666666666666663</v>
          </cell>
          <cell r="G39">
            <v>28</v>
          </cell>
          <cell r="H39">
            <v>0.6785714285714286</v>
          </cell>
          <cell r="I39">
            <v>26</v>
          </cell>
          <cell r="J39">
            <v>0.65384615384615385</v>
          </cell>
        </row>
        <row r="40">
          <cell r="D40" t="str">
            <v>ستاندرد تشارترد كابيتال العربية السعودية</v>
          </cell>
          <cell r="E40">
            <v>16</v>
          </cell>
          <cell r="F40">
            <v>0.8125</v>
          </cell>
          <cell r="G40">
            <v>16</v>
          </cell>
          <cell r="H40">
            <v>0.75</v>
          </cell>
          <cell r="I40">
            <v>14</v>
          </cell>
          <cell r="J40">
            <v>0.7142857142857143</v>
          </cell>
        </row>
        <row r="41">
          <cell r="D41" t="str">
            <v>شركة درب التجار المالية</v>
          </cell>
          <cell r="E41">
            <v>6</v>
          </cell>
          <cell r="F41">
            <v>0.66666666666666663</v>
          </cell>
          <cell r="G41">
            <v>6</v>
          </cell>
          <cell r="H41">
            <v>0.66666666666666663</v>
          </cell>
          <cell r="I41">
            <v>7</v>
          </cell>
          <cell r="J41">
            <v>0.7142857142857143</v>
          </cell>
        </row>
        <row r="42">
          <cell r="D42" t="str">
            <v>شركة دراية المالية</v>
          </cell>
          <cell r="E42">
            <v>227</v>
          </cell>
          <cell r="F42">
            <v>0.79295154185022021</v>
          </cell>
          <cell r="G42">
            <v>231</v>
          </cell>
          <cell r="H42">
            <v>0.80519480519480524</v>
          </cell>
          <cell r="I42">
            <v>247</v>
          </cell>
          <cell r="J42">
            <v>0.79757085020242913</v>
          </cell>
        </row>
        <row r="43">
          <cell r="D43" t="str">
            <v>مجموعة النفيعي للاستثمار</v>
          </cell>
          <cell r="E43">
            <v>39</v>
          </cell>
          <cell r="F43">
            <v>0.71794871794871795</v>
          </cell>
          <cell r="G43">
            <v>38</v>
          </cell>
          <cell r="H43">
            <v>0.71052631578947367</v>
          </cell>
          <cell r="I43">
            <v>36</v>
          </cell>
          <cell r="J43">
            <v>0.69444444444444442</v>
          </cell>
        </row>
        <row r="44">
          <cell r="D44" t="str">
            <v>شركة الخبير المالية</v>
          </cell>
          <cell r="E44">
            <v>121</v>
          </cell>
          <cell r="F44">
            <v>0.80991735537190079</v>
          </cell>
          <cell r="G44">
            <v>120</v>
          </cell>
          <cell r="H44">
            <v>0.80833333333333335</v>
          </cell>
          <cell r="I44">
            <v>119</v>
          </cell>
          <cell r="J44">
            <v>0.83193277310924374</v>
          </cell>
        </row>
        <row r="45">
          <cell r="D45" t="str">
            <v>شركة جي أي بي كابيتال</v>
          </cell>
          <cell r="E45">
            <v>87</v>
          </cell>
          <cell r="F45">
            <v>0.8045977011494253</v>
          </cell>
          <cell r="G45">
            <v>89</v>
          </cell>
          <cell r="H45">
            <v>0.797752808988764</v>
          </cell>
          <cell r="I45">
            <v>91</v>
          </cell>
          <cell r="J45">
            <v>0.80219780219780223</v>
          </cell>
        </row>
        <row r="46">
          <cell r="D46" t="str">
            <v>شركة جي. بي. مورقان العربية السعودية</v>
          </cell>
          <cell r="E46">
            <v>44</v>
          </cell>
          <cell r="F46">
            <v>0.68181818181818177</v>
          </cell>
          <cell r="G46">
            <v>39</v>
          </cell>
          <cell r="H46">
            <v>0.64102564102564108</v>
          </cell>
          <cell r="I46">
            <v>43</v>
          </cell>
          <cell r="J46">
            <v>0.67441860465116277</v>
          </cell>
        </row>
        <row r="47">
          <cell r="D47" t="str">
            <v>شركة الشرق الأوسط للاستثمار المالي</v>
          </cell>
          <cell r="E47">
            <v>63</v>
          </cell>
          <cell r="F47">
            <v>0.77777777777777779</v>
          </cell>
          <cell r="G47">
            <v>75</v>
          </cell>
          <cell r="H47">
            <v>0.77333333333333332</v>
          </cell>
          <cell r="I47">
            <v>79</v>
          </cell>
          <cell r="J47">
            <v>0.78481012658227844</v>
          </cell>
        </row>
        <row r="48">
          <cell r="D48" t="str">
            <v>شركة أشمور للاستثمار السعودية</v>
          </cell>
          <cell r="E48">
            <v>20</v>
          </cell>
          <cell r="F48">
            <v>0.7</v>
          </cell>
          <cell r="G48">
            <v>18</v>
          </cell>
          <cell r="H48">
            <v>0.72222222222222221</v>
          </cell>
          <cell r="I48">
            <v>17</v>
          </cell>
          <cell r="J48">
            <v>0.70588235294117652</v>
          </cell>
        </row>
        <row r="49">
          <cell r="D49" t="str">
            <v>شركة سيتي جروب العربية السعودية</v>
          </cell>
          <cell r="E49">
            <v>36</v>
          </cell>
          <cell r="F49">
            <v>0.66666666666666663</v>
          </cell>
          <cell r="G49">
            <v>37</v>
          </cell>
          <cell r="H49">
            <v>0.64864864864864868</v>
          </cell>
          <cell r="I49">
            <v>32</v>
          </cell>
          <cell r="J49">
            <v>0.65625</v>
          </cell>
        </row>
        <row r="50">
          <cell r="D50" t="str">
            <v>شركة أبو ظبي الأول للاستثمار السعودية</v>
          </cell>
          <cell r="E50">
            <v>17</v>
          </cell>
          <cell r="F50">
            <v>0.6470588235294118</v>
          </cell>
          <cell r="G50">
            <v>20</v>
          </cell>
          <cell r="H50">
            <v>0.65</v>
          </cell>
          <cell r="I50">
            <v>20</v>
          </cell>
          <cell r="J50">
            <v>0.65</v>
          </cell>
        </row>
        <row r="51">
          <cell r="D51" t="str">
            <v>شركة يقين المالية (يقين كابيتال)</v>
          </cell>
          <cell r="E51">
            <v>108</v>
          </cell>
          <cell r="F51">
            <v>0.82407407407407407</v>
          </cell>
          <cell r="G51">
            <v>105</v>
          </cell>
          <cell r="H51">
            <v>0.8</v>
          </cell>
          <cell r="I51">
            <v>105</v>
          </cell>
          <cell r="J51">
            <v>0.8</v>
          </cell>
        </row>
        <row r="52">
          <cell r="D52" t="str">
            <v>شركة بيت المال الخليجي</v>
          </cell>
          <cell r="E52">
            <v>18</v>
          </cell>
          <cell r="F52">
            <v>0.61111111111111116</v>
          </cell>
          <cell r="G52">
            <v>17</v>
          </cell>
          <cell r="H52">
            <v>0.6470588235294118</v>
          </cell>
          <cell r="I52">
            <v>17</v>
          </cell>
          <cell r="J52">
            <v>0.58823529411764708</v>
          </cell>
        </row>
        <row r="53">
          <cell r="D53" t="str">
            <v>شركة جدوى للاستثمار</v>
          </cell>
          <cell r="E53">
            <v>170</v>
          </cell>
          <cell r="F53">
            <v>0.77058823529411768</v>
          </cell>
          <cell r="G53">
            <v>173</v>
          </cell>
          <cell r="H53">
            <v>0.75722543352601157</v>
          </cell>
          <cell r="I53">
            <v>168</v>
          </cell>
          <cell r="J53">
            <v>0.76190476190476186</v>
          </cell>
        </row>
        <row r="54">
          <cell r="D54" t="str">
            <v>شركة نورذن ترست العربية السعودية</v>
          </cell>
          <cell r="E54">
            <v>23</v>
          </cell>
          <cell r="F54">
            <v>0.69565217391304346</v>
          </cell>
          <cell r="G54">
            <v>22</v>
          </cell>
          <cell r="H54">
            <v>0.68181818181818177</v>
          </cell>
          <cell r="I54">
            <v>21</v>
          </cell>
          <cell r="J54">
            <v>0.66666666666666663</v>
          </cell>
        </row>
        <row r="55">
          <cell r="D55" t="str">
            <v>شركة اسناد المالية</v>
          </cell>
          <cell r="E55">
            <v>22</v>
          </cell>
          <cell r="F55">
            <v>0.63636363636363635</v>
          </cell>
          <cell r="G55">
            <v>23</v>
          </cell>
          <cell r="H55">
            <v>0.56521739130434778</v>
          </cell>
          <cell r="I55">
            <v>21</v>
          </cell>
          <cell r="J55">
            <v>0.52380952380952384</v>
          </cell>
        </row>
        <row r="56">
          <cell r="D56" t="str">
            <v>شركة أصول و بخيت الاستثمارية</v>
          </cell>
          <cell r="E56">
            <v>55</v>
          </cell>
          <cell r="F56">
            <v>0.61818181818181817</v>
          </cell>
          <cell r="G56">
            <v>57</v>
          </cell>
          <cell r="H56">
            <v>0.61403508771929827</v>
          </cell>
          <cell r="I56">
            <v>57</v>
          </cell>
          <cell r="J56">
            <v>0.63157894736842102</v>
          </cell>
        </row>
        <row r="57">
          <cell r="D57" t="str">
            <v>شركة ثروات للاوراق المالية</v>
          </cell>
          <cell r="E57">
            <v>39</v>
          </cell>
          <cell r="F57">
            <v>0.82051282051282048</v>
          </cell>
          <cell r="G57">
            <v>38</v>
          </cell>
          <cell r="H57">
            <v>0.81578947368421051</v>
          </cell>
          <cell r="I57">
            <v>40</v>
          </cell>
          <cell r="J57">
            <v>0.82499999999999996</v>
          </cell>
        </row>
        <row r="58">
          <cell r="D58" t="str">
            <v>شركة جرينستون العربية السعودية</v>
          </cell>
          <cell r="E58">
            <v>12</v>
          </cell>
          <cell r="F58">
            <v>0.33333333333333331</v>
          </cell>
          <cell r="G58">
            <v>11</v>
          </cell>
          <cell r="H58">
            <v>0.27272727272727271</v>
          </cell>
          <cell r="I58">
            <v>12</v>
          </cell>
          <cell r="J58">
            <v>0.33333333333333331</v>
          </cell>
        </row>
        <row r="59">
          <cell r="D59" t="str">
            <v>شركة وثيق المالية</v>
          </cell>
          <cell r="E59">
            <v>24</v>
          </cell>
          <cell r="F59">
            <v>0.66666666666666663</v>
          </cell>
          <cell r="G59">
            <v>26</v>
          </cell>
          <cell r="H59">
            <v>0.69230769230769229</v>
          </cell>
          <cell r="I59">
            <v>25</v>
          </cell>
          <cell r="J59">
            <v>0.68</v>
          </cell>
        </row>
        <row r="60">
          <cell r="D60" t="str">
            <v>شركة النمو المالية للاستشارات المالية</v>
          </cell>
          <cell r="E60">
            <v>38</v>
          </cell>
          <cell r="F60">
            <v>0.84210526315789469</v>
          </cell>
          <cell r="G60">
            <v>37</v>
          </cell>
          <cell r="H60">
            <v>0.86486486486486491</v>
          </cell>
          <cell r="I60">
            <v>41</v>
          </cell>
          <cell r="J60">
            <v>0.85365853658536583</v>
          </cell>
        </row>
        <row r="61">
          <cell r="D61" t="str">
            <v>شركة أديم المالية</v>
          </cell>
          <cell r="E61">
            <v>10</v>
          </cell>
          <cell r="F61">
            <v>0.6</v>
          </cell>
          <cell r="G61">
            <v>11</v>
          </cell>
          <cell r="H61">
            <v>0.63636363636363635</v>
          </cell>
          <cell r="I61">
            <v>12</v>
          </cell>
          <cell r="J61">
            <v>0.66666666666666663</v>
          </cell>
        </row>
        <row r="62">
          <cell r="D62" t="str">
            <v>شركة المستثمرون الخليجيون لإدارة الأصول</v>
          </cell>
          <cell r="E62">
            <v>7</v>
          </cell>
          <cell r="F62">
            <v>0.7142857142857143</v>
          </cell>
          <cell r="G62">
            <v>7</v>
          </cell>
          <cell r="H62">
            <v>0.7142857142857143</v>
          </cell>
          <cell r="I62">
            <v>7</v>
          </cell>
          <cell r="J62">
            <v>0.7142857142857143</v>
          </cell>
        </row>
        <row r="63">
          <cell r="D63" t="str">
            <v>شركة الملز المالية</v>
          </cell>
          <cell r="E63">
            <v>39</v>
          </cell>
          <cell r="F63">
            <v>0.69230769230769229</v>
          </cell>
          <cell r="G63">
            <v>39</v>
          </cell>
          <cell r="H63">
            <v>0.71794871794871795</v>
          </cell>
          <cell r="I63">
            <v>36</v>
          </cell>
          <cell r="J63">
            <v>0.69444444444444442</v>
          </cell>
        </row>
        <row r="64">
          <cell r="D64" t="str">
            <v>شركة بيت التمويل السعودي الكويتي</v>
          </cell>
          <cell r="E64">
            <v>32</v>
          </cell>
          <cell r="F64">
            <v>0.625</v>
          </cell>
          <cell r="G64">
            <v>31</v>
          </cell>
          <cell r="H64">
            <v>0.58064516129032262</v>
          </cell>
          <cell r="I64">
            <v>33</v>
          </cell>
          <cell r="J64">
            <v>0.60606060606060608</v>
          </cell>
        </row>
        <row r="65">
          <cell r="D65" t="str">
            <v>شركة قيمة المالية</v>
          </cell>
          <cell r="E65">
            <v>32</v>
          </cell>
          <cell r="F65">
            <v>0.65625</v>
          </cell>
          <cell r="G65">
            <v>31</v>
          </cell>
          <cell r="H65">
            <v>0.64516129032258063</v>
          </cell>
          <cell r="I65">
            <v>35</v>
          </cell>
          <cell r="J65">
            <v>0.62857142857142856</v>
          </cell>
        </row>
        <row r="66">
          <cell r="D66" t="str">
            <v>الشركة السعودية للاقتصاد والتنمية للأوراق المالية (سدكو كابيتال)</v>
          </cell>
          <cell r="E66">
            <v>106</v>
          </cell>
          <cell r="F66">
            <v>0.78301886792452835</v>
          </cell>
          <cell r="G66">
            <v>101</v>
          </cell>
          <cell r="H66">
            <v>0.78217821782178221</v>
          </cell>
          <cell r="I66">
            <v>98</v>
          </cell>
          <cell r="J66">
            <v>0.7857142857142857</v>
          </cell>
        </row>
        <row r="67">
          <cell r="D67" t="str">
            <v>دويتشه العربية السعودية للأوراق المالية</v>
          </cell>
          <cell r="E67">
            <v>26</v>
          </cell>
          <cell r="F67">
            <v>0.69230769230769229</v>
          </cell>
          <cell r="G67">
            <v>24</v>
          </cell>
          <cell r="H67">
            <v>0.66666666666666663</v>
          </cell>
          <cell r="I67">
            <v>23</v>
          </cell>
          <cell r="J67">
            <v>0.65217391304347827</v>
          </cell>
        </row>
        <row r="68">
          <cell r="D68" t="str">
            <v>شركة إتقان كابيتال</v>
          </cell>
          <cell r="E68">
            <v>34</v>
          </cell>
          <cell r="F68">
            <v>0.67647058823529416</v>
          </cell>
          <cell r="G68">
            <v>32</v>
          </cell>
          <cell r="H68">
            <v>0.78125</v>
          </cell>
          <cell r="I68">
            <v>37</v>
          </cell>
          <cell r="J68">
            <v>0.7567567567567568</v>
          </cell>
        </row>
        <row r="69">
          <cell r="D69" t="str">
            <v>شركة عودة كابيتال</v>
          </cell>
          <cell r="E69">
            <v>31</v>
          </cell>
          <cell r="F69">
            <v>0.61290322580645162</v>
          </cell>
          <cell r="G69">
            <v>29</v>
          </cell>
          <cell r="H69">
            <v>0.58620689655172409</v>
          </cell>
          <cell r="I69">
            <v>29</v>
          </cell>
          <cell r="J69">
            <v>0.62068965517241381</v>
          </cell>
        </row>
        <row r="70">
          <cell r="D70" t="str">
            <v>شركة مشاركة المالية</v>
          </cell>
          <cell r="E70">
            <v>72</v>
          </cell>
          <cell r="F70">
            <v>0.72222222222222221</v>
          </cell>
          <cell r="G70">
            <v>70</v>
          </cell>
          <cell r="H70">
            <v>0.72857142857142854</v>
          </cell>
          <cell r="I70">
            <v>74</v>
          </cell>
          <cell r="J70">
            <v>0.7567567567567568</v>
          </cell>
        </row>
        <row r="71">
          <cell r="D71" t="str">
            <v>تسعة وتسعون هللة المالية*</v>
          </cell>
          <cell r="E71">
            <v>5</v>
          </cell>
          <cell r="F71">
            <v>0.8</v>
          </cell>
          <cell r="G71">
            <v>5</v>
          </cell>
          <cell r="H71">
            <v>0.8</v>
          </cell>
          <cell r="I71">
            <v>5</v>
          </cell>
          <cell r="J71">
            <v>0.8</v>
          </cell>
        </row>
        <row r="72">
          <cell r="D72" t="str">
            <v>شركة معرفة المالية</v>
          </cell>
          <cell r="E72">
            <v>6</v>
          </cell>
          <cell r="F72">
            <v>1</v>
          </cell>
          <cell r="G72">
            <v>3</v>
          </cell>
          <cell r="H72">
            <v>1</v>
          </cell>
          <cell r="I72">
            <v>2</v>
          </cell>
          <cell r="J72">
            <v>1</v>
          </cell>
        </row>
        <row r="73">
          <cell r="D73" t="str">
            <v>شركة ميريل لنش المملكة العربية السعودية</v>
          </cell>
          <cell r="E73">
            <v>23</v>
          </cell>
          <cell r="F73">
            <v>0.65217391304347827</v>
          </cell>
          <cell r="G73">
            <v>24</v>
          </cell>
          <cell r="H73">
            <v>0.625</v>
          </cell>
          <cell r="I73">
            <v>24</v>
          </cell>
          <cell r="J73">
            <v>0.625</v>
          </cell>
        </row>
        <row r="74">
          <cell r="D74" t="str">
            <v>شركة الأولى جوجيت كابيتال*</v>
          </cell>
          <cell r="E74">
            <v>9</v>
          </cell>
          <cell r="F74">
            <v>0.55555555555555558</v>
          </cell>
          <cell r="G74">
            <v>9</v>
          </cell>
          <cell r="H74">
            <v>0.55555555555555558</v>
          </cell>
          <cell r="I74">
            <v>9</v>
          </cell>
          <cell r="J74">
            <v>0.55555555555555558</v>
          </cell>
        </row>
        <row r="75">
          <cell r="D75" t="str">
            <v>شركة مورغان ستانلي السعودية</v>
          </cell>
          <cell r="E75">
            <v>33</v>
          </cell>
          <cell r="F75">
            <v>0.60606060606060608</v>
          </cell>
          <cell r="G75">
            <v>34</v>
          </cell>
          <cell r="H75">
            <v>0.6470588235294118</v>
          </cell>
          <cell r="I75">
            <v>36</v>
          </cell>
          <cell r="J75">
            <v>0.61111111111111116</v>
          </cell>
        </row>
        <row r="76">
          <cell r="D76" t="str">
            <v>شركة الإمارات دبي الوطني كابيتال السعودية</v>
          </cell>
          <cell r="E76">
            <v>43</v>
          </cell>
          <cell r="F76">
            <v>0.65116279069767447</v>
          </cell>
          <cell r="G76">
            <v>42</v>
          </cell>
          <cell r="H76">
            <v>0.6428571428571429</v>
          </cell>
          <cell r="I76">
            <v>46</v>
          </cell>
          <cell r="J76">
            <v>0.67391304347826086</v>
          </cell>
        </row>
        <row r="77">
          <cell r="D77" t="str">
            <v>شركة الأول كابيتال</v>
          </cell>
          <cell r="E77">
            <v>29</v>
          </cell>
          <cell r="F77">
            <v>0.68965517241379315</v>
          </cell>
          <cell r="G77">
            <v>29</v>
          </cell>
          <cell r="H77">
            <v>0.68965517241379315</v>
          </cell>
          <cell r="I77">
            <v>30</v>
          </cell>
          <cell r="J77">
            <v>0.7</v>
          </cell>
        </row>
        <row r="78">
          <cell r="D78" t="str">
            <v>شركة أرباح المالية</v>
          </cell>
          <cell r="E78">
            <v>49</v>
          </cell>
          <cell r="F78">
            <v>0.69387755102040816</v>
          </cell>
          <cell r="G78">
            <v>29</v>
          </cell>
          <cell r="H78">
            <v>0.72413793103448276</v>
          </cell>
          <cell r="I78">
            <v>49</v>
          </cell>
          <cell r="J78">
            <v>0.65306122448979587</v>
          </cell>
        </row>
        <row r="79">
          <cell r="D79" t="str">
            <v>شركة كريديت سويس العربية السعودية</v>
          </cell>
          <cell r="E79">
            <v>22</v>
          </cell>
          <cell r="F79">
            <v>0.59090909090909094</v>
          </cell>
          <cell r="G79">
            <v>22</v>
          </cell>
          <cell r="H79">
            <v>0.59090909090909094</v>
          </cell>
          <cell r="I79">
            <v>21</v>
          </cell>
          <cell r="J79">
            <v>0.61904761904761907</v>
          </cell>
        </row>
        <row r="80">
          <cell r="D80" t="str">
            <v>مجموعة الدخيل المالية</v>
          </cell>
          <cell r="E80">
            <v>25</v>
          </cell>
          <cell r="F80">
            <v>0.48</v>
          </cell>
          <cell r="G80">
            <v>22</v>
          </cell>
          <cell r="H80">
            <v>0.59090909090909094</v>
          </cell>
          <cell r="I80">
            <v>25</v>
          </cell>
          <cell r="J80">
            <v>0.64</v>
          </cell>
        </row>
        <row r="81">
          <cell r="D81" t="str">
            <v>شركة سدرة المالية</v>
          </cell>
          <cell r="E81">
            <v>73</v>
          </cell>
          <cell r="F81">
            <v>0.78082191780821919</v>
          </cell>
          <cell r="G81">
            <v>16</v>
          </cell>
          <cell r="H81">
            <v>0.5625</v>
          </cell>
          <cell r="I81">
            <v>79</v>
          </cell>
          <cell r="J81">
            <v>0.77215189873417722</v>
          </cell>
        </row>
        <row r="82">
          <cell r="D82" t="str">
            <v>إس ام بي سي العربية السعودية للخدمات الاستشارية</v>
          </cell>
          <cell r="E82">
            <v>8</v>
          </cell>
          <cell r="F82">
            <v>0.375</v>
          </cell>
          <cell r="G82">
            <v>8</v>
          </cell>
          <cell r="H82">
            <v>0.375</v>
          </cell>
          <cell r="I82">
            <v>8</v>
          </cell>
          <cell r="J82">
            <v>0.375</v>
          </cell>
        </row>
        <row r="83">
          <cell r="D83" t="str">
            <v>شركة الخليج الدولية للاستثمار</v>
          </cell>
          <cell r="E83">
            <v>20</v>
          </cell>
          <cell r="F83">
            <v>0.45</v>
          </cell>
          <cell r="G83">
            <v>20</v>
          </cell>
          <cell r="H83">
            <v>0.45</v>
          </cell>
          <cell r="I83">
            <v>20</v>
          </cell>
          <cell r="J83">
            <v>0.45</v>
          </cell>
        </row>
        <row r="84">
          <cell r="D84" t="str">
            <v>شركة أنفال كابيتال*</v>
          </cell>
          <cell r="E84">
            <v>9</v>
          </cell>
          <cell r="F84">
            <v>0.66666666666666663</v>
          </cell>
          <cell r="G84">
            <v>9</v>
          </cell>
          <cell r="H84">
            <v>0.66666666666666663</v>
          </cell>
          <cell r="I84">
            <v>9</v>
          </cell>
          <cell r="J84">
            <v>0.66666666666666663</v>
          </cell>
        </row>
        <row r="85">
          <cell r="D85" t="str">
            <v>شركة بي إن بي باريبا السعودية للاستثمار</v>
          </cell>
          <cell r="E85">
            <v>15</v>
          </cell>
          <cell r="F85">
            <v>0.53333333333333333</v>
          </cell>
          <cell r="G85">
            <v>14</v>
          </cell>
          <cell r="H85">
            <v>0.5714285714285714</v>
          </cell>
          <cell r="I85">
            <v>16</v>
          </cell>
          <cell r="J85">
            <v>0.625</v>
          </cell>
        </row>
        <row r="86">
          <cell r="D86" t="str">
            <v>شركة كامكو للاستثمار</v>
          </cell>
          <cell r="E86">
            <v>24</v>
          </cell>
          <cell r="F86">
            <v>0.58333333333333337</v>
          </cell>
          <cell r="G86">
            <v>26</v>
          </cell>
          <cell r="H86">
            <v>0.53846153846153844</v>
          </cell>
          <cell r="I86">
            <v>27</v>
          </cell>
          <cell r="J86">
            <v>0.55555555555555558</v>
          </cell>
        </row>
        <row r="87">
          <cell r="D87" t="str">
            <v>شركة سوسيتيه جنرال العربية السعودية</v>
          </cell>
          <cell r="E87">
            <v>11</v>
          </cell>
          <cell r="F87">
            <v>0.45454545454545453</v>
          </cell>
          <cell r="G87">
            <v>11</v>
          </cell>
          <cell r="H87">
            <v>0.45454545454545453</v>
          </cell>
          <cell r="I87">
            <v>11</v>
          </cell>
          <cell r="J87">
            <v>0.45454545454545453</v>
          </cell>
        </row>
        <row r="88">
          <cell r="D88" t="str">
            <v>شركة كي كي آر السعودية</v>
          </cell>
          <cell r="E88">
            <v>6</v>
          </cell>
          <cell r="F88">
            <v>0.5</v>
          </cell>
          <cell r="G88">
            <v>7</v>
          </cell>
          <cell r="H88">
            <v>0.42857142857142855</v>
          </cell>
          <cell r="I88">
            <v>5</v>
          </cell>
          <cell r="J88">
            <v>0.4</v>
          </cell>
        </row>
        <row r="89">
          <cell r="D89" t="str">
            <v>شركة سيكو المالية</v>
          </cell>
          <cell r="E89">
            <v>49</v>
          </cell>
          <cell r="F89">
            <v>0.53061224489795922</v>
          </cell>
          <cell r="G89">
            <v>49</v>
          </cell>
          <cell r="H89">
            <v>0.48979591836734693</v>
          </cell>
          <cell r="I89">
            <v>51</v>
          </cell>
          <cell r="J89">
            <v>0.50980392156862742</v>
          </cell>
        </row>
        <row r="90">
          <cell r="D90" t="str">
            <v>شركة يو بي إس العربية السعودية</v>
          </cell>
          <cell r="E90">
            <v>14</v>
          </cell>
          <cell r="F90">
            <v>0.5</v>
          </cell>
          <cell r="G90">
            <v>14</v>
          </cell>
          <cell r="H90">
            <v>0.5</v>
          </cell>
          <cell r="I90">
            <v>14</v>
          </cell>
          <cell r="J90">
            <v>0.5</v>
          </cell>
        </row>
        <row r="91">
          <cell r="D91" t="str">
            <v>شركة بلوم للاستثمار السعودية</v>
          </cell>
          <cell r="E91">
            <v>93</v>
          </cell>
          <cell r="F91">
            <v>0.63440860215053763</v>
          </cell>
          <cell r="G91">
            <v>99</v>
          </cell>
          <cell r="H91">
            <v>0.63636363636363635</v>
          </cell>
          <cell r="I91">
            <v>101</v>
          </cell>
          <cell r="J91">
            <v>0.64356435643564358</v>
          </cell>
        </row>
        <row r="92">
          <cell r="D92" t="str">
            <v>شركة أريب المالية</v>
          </cell>
          <cell r="E92">
            <v>40</v>
          </cell>
          <cell r="F92">
            <v>0.65</v>
          </cell>
          <cell r="G92">
            <v>36</v>
          </cell>
          <cell r="H92">
            <v>0.66666666666666663</v>
          </cell>
          <cell r="I92">
            <v>37</v>
          </cell>
          <cell r="J92">
            <v>0.67567567567567566</v>
          </cell>
        </row>
        <row r="93">
          <cell r="D93" t="str">
            <v>شركة الفريق الأول المالية*</v>
          </cell>
          <cell r="E93">
            <v>8</v>
          </cell>
          <cell r="F93">
            <v>0.875</v>
          </cell>
          <cell r="G93">
            <v>8</v>
          </cell>
          <cell r="H93">
            <v>0.75</v>
          </cell>
          <cell r="I93">
            <v>7</v>
          </cell>
          <cell r="J93">
            <v>0.8571428571428571</v>
          </cell>
        </row>
        <row r="94">
          <cell r="D94" t="str">
            <v>شركة المجموعة المالية-هيرميس السعودية</v>
          </cell>
          <cell r="E94">
            <v>42</v>
          </cell>
          <cell r="F94">
            <v>0.61904761904761907</v>
          </cell>
          <cell r="G94">
            <v>47</v>
          </cell>
          <cell r="H94">
            <v>0.61702127659574468</v>
          </cell>
          <cell r="I94">
            <v>45</v>
          </cell>
          <cell r="J94">
            <v>0.62222222222222223</v>
          </cell>
        </row>
        <row r="95">
          <cell r="D95" t="str">
            <v>شركة انفستكورب السعودية للاستثمارات المالية</v>
          </cell>
          <cell r="E95">
            <v>16</v>
          </cell>
          <cell r="F95">
            <v>0.4375</v>
          </cell>
          <cell r="G95">
            <v>16</v>
          </cell>
          <cell r="H95">
            <v>0.4375</v>
          </cell>
          <cell r="I95">
            <v>16</v>
          </cell>
          <cell r="J95">
            <v>0.4375</v>
          </cell>
        </row>
        <row r="96">
          <cell r="D96" t="str">
            <v>شركة ميزوهو العربية السعودية</v>
          </cell>
          <cell r="E96">
            <v>7</v>
          </cell>
          <cell r="F96">
            <v>0.42857142857142855</v>
          </cell>
          <cell r="G96">
            <v>6</v>
          </cell>
          <cell r="H96">
            <v>0.33333333333333331</v>
          </cell>
          <cell r="I96">
            <v>7</v>
          </cell>
          <cell r="J96">
            <v>0.42857142857142855</v>
          </cell>
        </row>
        <row r="97">
          <cell r="D97" t="str">
            <v>شركة ناتيكسيس العربية السعودية</v>
          </cell>
          <cell r="E97">
            <v>13</v>
          </cell>
          <cell r="F97">
            <v>0.38461538461538464</v>
          </cell>
          <cell r="G97">
            <v>13</v>
          </cell>
          <cell r="H97">
            <v>0.38461538461538464</v>
          </cell>
          <cell r="I97">
            <v>13</v>
          </cell>
          <cell r="J97">
            <v>0.38461538461538464</v>
          </cell>
        </row>
        <row r="98">
          <cell r="D98" t="str">
            <v>شركة أموال المالية المحدودة</v>
          </cell>
          <cell r="E98">
            <v>12</v>
          </cell>
          <cell r="F98">
            <v>0.58333333333333337</v>
          </cell>
          <cell r="G98">
            <v>13</v>
          </cell>
          <cell r="H98">
            <v>0.61538461538461542</v>
          </cell>
          <cell r="I98">
            <v>13</v>
          </cell>
          <cell r="J98">
            <v>0.61538461538461542</v>
          </cell>
        </row>
        <row r="99">
          <cell r="D99" t="str">
            <v>شركة شعاع كابيتال العربية السعودية</v>
          </cell>
          <cell r="E99">
            <v>8</v>
          </cell>
          <cell r="F99">
            <v>0.5</v>
          </cell>
          <cell r="G99">
            <v>9</v>
          </cell>
          <cell r="H99">
            <v>0.55555555555555558</v>
          </cell>
          <cell r="I99">
            <v>9</v>
          </cell>
          <cell r="J99">
            <v>0.55555555555555558</v>
          </cell>
        </row>
        <row r="100">
          <cell r="D100" t="str">
            <v>شركة إثمار السعودية للاستشارات المالية</v>
          </cell>
          <cell r="E100">
            <v>9</v>
          </cell>
          <cell r="F100">
            <v>0.44444444444444442</v>
          </cell>
          <cell r="G100">
            <v>9</v>
          </cell>
          <cell r="H100">
            <v>0.44444444444444442</v>
          </cell>
          <cell r="I100">
            <v>9</v>
          </cell>
          <cell r="J100">
            <v>0.44444444444444442</v>
          </cell>
        </row>
        <row r="101">
          <cell r="D101" t="str">
            <v>شركة أف آي إم بارتنرز كي أس أيه</v>
          </cell>
          <cell r="E101">
            <v>16</v>
          </cell>
          <cell r="F101">
            <v>0.5</v>
          </cell>
          <cell r="G101">
            <v>15</v>
          </cell>
          <cell r="H101">
            <v>0.4</v>
          </cell>
          <cell r="I101">
            <v>15</v>
          </cell>
          <cell r="J101">
            <v>0.4</v>
          </cell>
        </row>
        <row r="102">
          <cell r="D102" t="str">
            <v>شركة بلاك روك العربية السعودية</v>
          </cell>
          <cell r="E102">
            <v>35</v>
          </cell>
          <cell r="F102">
            <v>0.68571428571428572</v>
          </cell>
          <cell r="G102">
            <v>37</v>
          </cell>
          <cell r="H102">
            <v>0.70270270270270274</v>
          </cell>
          <cell r="I102">
            <v>42</v>
          </cell>
          <cell r="J102">
            <v>0.73809523809523814</v>
          </cell>
        </row>
        <row r="103">
          <cell r="D103" t="str">
            <v>مجموعة بي أم جي المالية</v>
          </cell>
          <cell r="E103">
            <v>8</v>
          </cell>
          <cell r="F103">
            <v>0.875</v>
          </cell>
          <cell r="G103">
            <v>7</v>
          </cell>
          <cell r="H103">
            <v>0.8571428571428571</v>
          </cell>
          <cell r="I103">
            <v>6</v>
          </cell>
          <cell r="J103">
            <v>0.83333333333333337</v>
          </cell>
        </row>
        <row r="104">
          <cell r="D104" t="str">
            <v>شركة لازارد العربية السعودية المحدودة</v>
          </cell>
          <cell r="E104">
            <v>16</v>
          </cell>
          <cell r="F104">
            <v>0.6875</v>
          </cell>
          <cell r="G104">
            <v>17</v>
          </cell>
          <cell r="H104">
            <v>0.6470588235294118</v>
          </cell>
          <cell r="I104">
            <v>18</v>
          </cell>
          <cell r="J104">
            <v>0.61111111111111116</v>
          </cell>
        </row>
        <row r="105">
          <cell r="D105" t="str">
            <v>فينشر كابيتال الاستثمارية السعودية</v>
          </cell>
          <cell r="E105">
            <v>8</v>
          </cell>
          <cell r="F105">
            <v>0.125</v>
          </cell>
          <cell r="G105">
            <v>8</v>
          </cell>
          <cell r="H105">
            <v>0.125</v>
          </cell>
          <cell r="I105">
            <v>13</v>
          </cell>
          <cell r="J105">
            <v>0.46153846153846156</v>
          </cell>
        </row>
        <row r="106">
          <cell r="D106" t="str">
            <v>شركة ستايت ستريت العربية السعودية للحلول المالية</v>
          </cell>
          <cell r="E106">
            <v>27</v>
          </cell>
          <cell r="F106">
            <v>0.66666666666666663</v>
          </cell>
          <cell r="G106">
            <v>27</v>
          </cell>
          <cell r="H106">
            <v>0.62962962962962965</v>
          </cell>
          <cell r="I106">
            <v>30</v>
          </cell>
          <cell r="J106">
            <v>0.6</v>
          </cell>
        </row>
        <row r="107">
          <cell r="D107" t="str">
            <v>شركة تنمية المالية</v>
          </cell>
          <cell r="E107">
            <v>15</v>
          </cell>
          <cell r="F107">
            <v>0.33333333333333331</v>
          </cell>
          <cell r="G107">
            <v>18</v>
          </cell>
          <cell r="H107">
            <v>0.33333333333333331</v>
          </cell>
          <cell r="I107">
            <v>28</v>
          </cell>
          <cell r="J107">
            <v>0.39285714285714285</v>
          </cell>
        </row>
        <row r="108">
          <cell r="D108" t="str">
            <v>شركة موليس اند كومباني السعودية المحدودة</v>
          </cell>
          <cell r="E108">
            <v>12</v>
          </cell>
          <cell r="F108">
            <v>0.5</v>
          </cell>
          <cell r="G108">
            <v>11</v>
          </cell>
          <cell r="H108">
            <v>0.54545454545454541</v>
          </cell>
          <cell r="I108">
            <v>11</v>
          </cell>
          <cell r="J108">
            <v>0.54545454545454541</v>
          </cell>
        </row>
        <row r="109">
          <cell r="D109" t="str">
            <v>شركة بي ان واي ميلون السعودية المالية</v>
          </cell>
          <cell r="E109">
            <v>8</v>
          </cell>
          <cell r="F109">
            <v>0.625</v>
          </cell>
          <cell r="G109">
            <v>8</v>
          </cell>
          <cell r="H109">
            <v>0.625</v>
          </cell>
          <cell r="I109">
            <v>9</v>
          </cell>
          <cell r="J109">
            <v>0.55555555555555558</v>
          </cell>
        </row>
        <row r="110">
          <cell r="D110" t="str">
            <v>شركة تمرة المالية</v>
          </cell>
          <cell r="E110">
            <v>22</v>
          </cell>
          <cell r="F110">
            <v>0.81818181818181823</v>
          </cell>
          <cell r="G110">
            <v>21</v>
          </cell>
          <cell r="H110">
            <v>0.76190476190476186</v>
          </cell>
          <cell r="I110">
            <v>23</v>
          </cell>
          <cell r="J110">
            <v>0.73913043478260865</v>
          </cell>
        </row>
        <row r="111">
          <cell r="D111" t="str">
            <v>شركة أسياف للاستثمار</v>
          </cell>
          <cell r="E111">
            <v>9</v>
          </cell>
          <cell r="F111">
            <v>1</v>
          </cell>
          <cell r="G111">
            <v>6</v>
          </cell>
          <cell r="H111">
            <v>1</v>
          </cell>
          <cell r="I111">
            <v>6</v>
          </cell>
          <cell r="J111">
            <v>1</v>
          </cell>
        </row>
        <row r="112">
          <cell r="D112" t="str">
            <v>شركة آرش المالية</v>
          </cell>
          <cell r="E112">
            <v>19</v>
          </cell>
          <cell r="F112">
            <v>0.73684210526315785</v>
          </cell>
          <cell r="G112">
            <v>15</v>
          </cell>
          <cell r="H112">
            <v>0.73333333333333328</v>
          </cell>
          <cell r="I112">
            <v>16</v>
          </cell>
          <cell r="J112">
            <v>0.75</v>
          </cell>
        </row>
        <row r="113">
          <cell r="D113" t="str">
            <v>شركة الإرتقاء المالية</v>
          </cell>
          <cell r="E113">
            <v>8</v>
          </cell>
          <cell r="F113">
            <v>0.75</v>
          </cell>
          <cell r="G113">
            <v>9</v>
          </cell>
          <cell r="H113">
            <v>0.77777777777777779</v>
          </cell>
          <cell r="I113">
            <v>9</v>
          </cell>
          <cell r="J113">
            <v>0.66666666666666663</v>
          </cell>
        </row>
        <row r="114">
          <cell r="D114" t="str">
            <v>شركة جوا المالية</v>
          </cell>
          <cell r="E114">
            <v>7</v>
          </cell>
          <cell r="F114">
            <v>0.7142857142857143</v>
          </cell>
          <cell r="G114">
            <v>9</v>
          </cell>
          <cell r="H114">
            <v>0.77777777777777779</v>
          </cell>
          <cell r="I114">
            <v>8</v>
          </cell>
          <cell r="J114">
            <v>0.875</v>
          </cell>
        </row>
        <row r="115">
          <cell r="D115" t="str">
            <v>شركة معيار المالية</v>
          </cell>
          <cell r="E115">
            <v>25</v>
          </cell>
          <cell r="F115">
            <v>0.92</v>
          </cell>
          <cell r="G115">
            <v>26</v>
          </cell>
          <cell r="H115">
            <v>0.92307692307692313</v>
          </cell>
          <cell r="I115">
            <v>27</v>
          </cell>
          <cell r="J115">
            <v>0.92592592592592593</v>
          </cell>
        </row>
        <row r="116">
          <cell r="D116" t="str">
            <v>شركة رزين المالية</v>
          </cell>
          <cell r="E116">
            <v>9</v>
          </cell>
          <cell r="F116">
            <v>1</v>
          </cell>
          <cell r="G116">
            <v>12</v>
          </cell>
          <cell r="H116">
            <v>0.91666666666666663</v>
          </cell>
          <cell r="I116">
            <v>12</v>
          </cell>
          <cell r="J116">
            <v>0.91666666666666663</v>
          </cell>
        </row>
        <row r="117">
          <cell r="D117" t="str">
            <v>شركة كريدي اجريكول سي آي بي العربية المالية</v>
          </cell>
          <cell r="E117">
            <v>13</v>
          </cell>
          <cell r="F117">
            <v>0.53846153846153844</v>
          </cell>
          <cell r="G117">
            <v>14</v>
          </cell>
          <cell r="H117">
            <v>0.5</v>
          </cell>
          <cell r="I117">
            <v>13</v>
          </cell>
          <cell r="J117">
            <v>0.46153846153846156</v>
          </cell>
        </row>
        <row r="118">
          <cell r="D118" t="str">
            <v>شركة جسر الشرق المالية*</v>
          </cell>
          <cell r="E118">
            <v>3</v>
          </cell>
          <cell r="F118">
            <v>1</v>
          </cell>
          <cell r="G118" t="str">
            <v>تم الغاء ترخيص الشركة</v>
          </cell>
          <cell r="H118"/>
          <cell r="I118" t="str">
            <v>تم الغاء ترخيص الشركة</v>
          </cell>
          <cell r="J118"/>
        </row>
        <row r="119">
          <cell r="D119" t="str">
            <v>شركة نطاق المالية</v>
          </cell>
          <cell r="E119">
            <v>5</v>
          </cell>
          <cell r="F119">
            <v>0.8</v>
          </cell>
          <cell r="G119">
            <v>5</v>
          </cell>
          <cell r="H119">
            <v>0.8</v>
          </cell>
          <cell r="I119">
            <v>5</v>
          </cell>
          <cell r="J119">
            <v>0.6</v>
          </cell>
        </row>
        <row r="120">
          <cell r="D120" t="str">
            <v>شركة سدو المالية</v>
          </cell>
          <cell r="E120">
            <v>4</v>
          </cell>
          <cell r="F120">
            <v>0.75</v>
          </cell>
          <cell r="G120">
            <v>6</v>
          </cell>
          <cell r="H120">
            <v>0.83333333333333337</v>
          </cell>
          <cell r="I120">
            <v>6</v>
          </cell>
          <cell r="J120">
            <v>0.83333333333333337</v>
          </cell>
        </row>
        <row r="121">
          <cell r="D121" t="str">
            <v>شركة سدرة للإستثمار</v>
          </cell>
          <cell r="E121">
            <v>14</v>
          </cell>
          <cell r="F121">
            <v>0.5714285714285714</v>
          </cell>
          <cell r="G121">
            <v>77</v>
          </cell>
          <cell r="H121">
            <v>0.76623376623376627</v>
          </cell>
          <cell r="I121">
            <v>16</v>
          </cell>
          <cell r="J121">
            <v>0.5625</v>
          </cell>
        </row>
        <row r="122">
          <cell r="D122" t="str">
            <v>شركة هيكلة الإدارية</v>
          </cell>
          <cell r="E122">
            <v>13</v>
          </cell>
          <cell r="F122">
            <v>0.46153846153846156</v>
          </cell>
          <cell r="G122">
            <v>12</v>
          </cell>
          <cell r="H122">
            <v>0.5</v>
          </cell>
          <cell r="I122">
            <v>9</v>
          </cell>
          <cell r="J122">
            <v>0.44444444444444442</v>
          </cell>
        </row>
        <row r="123">
          <cell r="D123" t="str">
            <v>شركة جدارة للأستثمار</v>
          </cell>
          <cell r="E123">
            <v>4</v>
          </cell>
          <cell r="F123">
            <v>1</v>
          </cell>
          <cell r="G123">
            <v>4</v>
          </cell>
          <cell r="H123">
            <v>1</v>
          </cell>
          <cell r="I123">
            <v>4</v>
          </cell>
          <cell r="J123">
            <v>1</v>
          </cell>
        </row>
        <row r="124">
          <cell r="D124" t="str">
            <v>شركة نارم المالية</v>
          </cell>
          <cell r="E124">
            <v>9</v>
          </cell>
          <cell r="F124">
            <v>0.33333333333333331</v>
          </cell>
          <cell r="G124">
            <v>10</v>
          </cell>
          <cell r="H124">
            <v>0.4</v>
          </cell>
          <cell r="I124">
            <v>11</v>
          </cell>
          <cell r="J124">
            <v>0.45454545454545453</v>
          </cell>
        </row>
        <row r="125">
          <cell r="D125" t="str">
            <v>شركة محافظ للأستثمار</v>
          </cell>
          <cell r="E125">
            <v>13</v>
          </cell>
          <cell r="F125">
            <v>0.69230769230769229</v>
          </cell>
          <cell r="G125">
            <v>13</v>
          </cell>
          <cell r="H125">
            <v>0.69230769230769229</v>
          </cell>
          <cell r="I125">
            <v>13</v>
          </cell>
          <cell r="J125">
            <v>0.69230769230769229</v>
          </cell>
        </row>
        <row r="126">
          <cell r="D126" t="str">
            <v>شركة رواسي المتقدمة للاستثمار</v>
          </cell>
          <cell r="E126">
            <v>4</v>
          </cell>
          <cell r="F126">
            <v>0.75</v>
          </cell>
          <cell r="G126">
            <v>4</v>
          </cell>
          <cell r="H126">
            <v>0.75</v>
          </cell>
          <cell r="I126">
            <v>5</v>
          </cell>
          <cell r="J126">
            <v>0.6</v>
          </cell>
        </row>
        <row r="127">
          <cell r="D127" t="str">
            <v>شركة راز أموال للاستثمار</v>
          </cell>
          <cell r="E127">
            <v>11</v>
          </cell>
          <cell r="F127">
            <v>0.63636363636363635</v>
          </cell>
          <cell r="G127">
            <v>11</v>
          </cell>
          <cell r="H127">
            <v>0.54545454545454541</v>
          </cell>
          <cell r="I127">
            <v>8</v>
          </cell>
          <cell r="J127">
            <v>0.5</v>
          </cell>
        </row>
        <row r="128">
          <cell r="D128" t="str">
            <v>شركة سبعين للأستثمار</v>
          </cell>
          <cell r="E128">
            <v>10</v>
          </cell>
          <cell r="F128">
            <v>0.9</v>
          </cell>
          <cell r="G128">
            <v>11</v>
          </cell>
          <cell r="H128">
            <v>0.90909090909090906</v>
          </cell>
          <cell r="I128">
            <v>12</v>
          </cell>
          <cell r="J128">
            <v>0.83333333333333337</v>
          </cell>
        </row>
        <row r="129">
          <cell r="D129" t="str">
            <v>شركة مشورة المالية</v>
          </cell>
          <cell r="E129">
            <v>10</v>
          </cell>
          <cell r="F129">
            <v>0.6</v>
          </cell>
          <cell r="G129">
            <v>5</v>
          </cell>
          <cell r="H129">
            <v>1</v>
          </cell>
          <cell r="I129">
            <v>6</v>
          </cell>
          <cell r="J129">
            <v>0.66666666666666663</v>
          </cell>
        </row>
        <row r="130">
          <cell r="D130" t="str">
            <v>شركة فرصة المالية</v>
          </cell>
          <cell r="E130">
            <v>16</v>
          </cell>
          <cell r="F130">
            <v>0.5</v>
          </cell>
          <cell r="G130">
            <v>15</v>
          </cell>
          <cell r="H130">
            <v>0.6</v>
          </cell>
          <cell r="I130">
            <v>15</v>
          </cell>
          <cell r="J130">
            <v>0.66666666666666663</v>
          </cell>
        </row>
        <row r="131">
          <cell r="D131" t="str">
            <v>شركة الخزانة المالية</v>
          </cell>
          <cell r="E131">
            <v>5</v>
          </cell>
          <cell r="F131">
            <v>0.8</v>
          </cell>
          <cell r="G131">
            <v>4</v>
          </cell>
          <cell r="H131">
            <v>1</v>
          </cell>
          <cell r="I131">
            <v>4</v>
          </cell>
          <cell r="J131">
            <v>1</v>
          </cell>
        </row>
        <row r="132">
          <cell r="D132" t="str">
            <v>شركة رصانة المالية</v>
          </cell>
          <cell r="E132">
            <v>32</v>
          </cell>
          <cell r="F132">
            <v>0.8125</v>
          </cell>
          <cell r="G132">
            <v>37</v>
          </cell>
          <cell r="H132">
            <v>0.81081081081081086</v>
          </cell>
          <cell r="I132">
            <v>44</v>
          </cell>
          <cell r="J132">
            <v>0.84090909090909094</v>
          </cell>
        </row>
        <row r="133">
          <cell r="D133" t="str">
            <v>شركة اركابيتا المالية</v>
          </cell>
          <cell r="E133">
            <v>14</v>
          </cell>
          <cell r="F133">
            <v>0.35714285714285715</v>
          </cell>
          <cell r="G133">
            <v>15</v>
          </cell>
          <cell r="H133">
            <v>0.46666666666666667</v>
          </cell>
          <cell r="I133">
            <v>17</v>
          </cell>
          <cell r="J133">
            <v>0.41176470588235292</v>
          </cell>
        </row>
        <row r="134">
          <cell r="D134" t="str">
            <v>شركة إجادة المالية</v>
          </cell>
          <cell r="E134">
            <v>15</v>
          </cell>
          <cell r="F134">
            <v>0.66666666666666663</v>
          </cell>
          <cell r="G134">
            <v>18</v>
          </cell>
          <cell r="H134">
            <v>0.66666666666666663</v>
          </cell>
          <cell r="I134">
            <v>18</v>
          </cell>
          <cell r="J134">
            <v>0.66666666666666663</v>
          </cell>
        </row>
        <row r="135">
          <cell r="D135" t="str">
            <v>شركة سديد المالية</v>
          </cell>
          <cell r="E135">
            <v>7</v>
          </cell>
          <cell r="F135">
            <v>0.7142857142857143</v>
          </cell>
          <cell r="G135">
            <v>8</v>
          </cell>
          <cell r="H135">
            <v>0.75</v>
          </cell>
          <cell r="I135">
            <v>9</v>
          </cell>
          <cell r="J135">
            <v>0.66666666666666663</v>
          </cell>
        </row>
        <row r="136">
          <cell r="D136" t="str">
            <v>شركة جي اوان المالية</v>
          </cell>
          <cell r="E136">
            <v>9</v>
          </cell>
          <cell r="F136">
            <v>0.44444444444444442</v>
          </cell>
          <cell r="G136">
            <v>10</v>
          </cell>
          <cell r="H136">
            <v>0.4</v>
          </cell>
          <cell r="I136">
            <v>13</v>
          </cell>
          <cell r="J136">
            <v>0.46153846153846156</v>
          </cell>
        </row>
        <row r="137">
          <cell r="D137" t="str">
            <v>شركة آفاق المالية</v>
          </cell>
          <cell r="E137">
            <v>19</v>
          </cell>
          <cell r="F137">
            <v>0.68421052631578949</v>
          </cell>
          <cell r="G137">
            <v>19</v>
          </cell>
          <cell r="H137">
            <v>0.73684210526315785</v>
          </cell>
          <cell r="I137">
            <v>19</v>
          </cell>
          <cell r="J137">
            <v>0.63157894736842102</v>
          </cell>
        </row>
        <row r="138">
          <cell r="D138" t="str">
            <v>شركة منافع المالية</v>
          </cell>
          <cell r="E138">
            <v>11</v>
          </cell>
          <cell r="F138">
            <v>0.90909090909090906</v>
          </cell>
          <cell r="G138">
            <v>10</v>
          </cell>
          <cell r="H138">
            <v>0.9</v>
          </cell>
          <cell r="I138">
            <v>7</v>
          </cell>
          <cell r="J138">
            <v>1</v>
          </cell>
        </row>
        <row r="139">
          <cell r="D139" t="str">
            <v>شركة ام ام سي المالية</v>
          </cell>
          <cell r="E139">
            <v>7</v>
          </cell>
          <cell r="F139">
            <v>0.14285714285714285</v>
          </cell>
          <cell r="G139">
            <v>9</v>
          </cell>
          <cell r="H139">
            <v>0.33333333333333331</v>
          </cell>
          <cell r="I139">
            <v>14</v>
          </cell>
          <cell r="J139">
            <v>0.5</v>
          </cell>
        </row>
        <row r="140">
          <cell r="D140" t="str">
            <v>شركة المستثمرون المالية</v>
          </cell>
          <cell r="E140">
            <v>6</v>
          </cell>
          <cell r="F140">
            <v>0.5</v>
          </cell>
          <cell r="G140">
            <v>6</v>
          </cell>
          <cell r="H140">
            <v>0.5</v>
          </cell>
          <cell r="I140">
            <v>6</v>
          </cell>
          <cell r="J140">
            <v>0.5</v>
          </cell>
        </row>
        <row r="141">
          <cell r="D141" t="str">
            <v>شركة لندن والشرق الأوسط المالية</v>
          </cell>
          <cell r="E141">
            <v>27</v>
          </cell>
          <cell r="F141">
            <v>0.77777777777777779</v>
          </cell>
          <cell r="G141">
            <v>31</v>
          </cell>
          <cell r="H141">
            <v>0.83870967741935487</v>
          </cell>
          <cell r="I141">
            <v>32</v>
          </cell>
          <cell r="J141">
            <v>0.78125</v>
          </cell>
        </row>
        <row r="142">
          <cell r="D142" t="str">
            <v>شركة ادراج المالية*</v>
          </cell>
          <cell r="E142">
            <v>14</v>
          </cell>
          <cell r="F142">
            <v>1</v>
          </cell>
          <cell r="G142">
            <v>7</v>
          </cell>
          <cell r="H142">
            <v>1</v>
          </cell>
          <cell r="I142" t="str">
            <v>تم الغاء ترخيص الشركة</v>
          </cell>
          <cell r="J142"/>
        </row>
        <row r="143">
          <cell r="D143" t="str">
            <v>شركة عوائد الأصول المالية</v>
          </cell>
          <cell r="E143">
            <v>51</v>
          </cell>
          <cell r="F143">
            <v>0.76470588235294112</v>
          </cell>
          <cell r="G143">
            <v>58</v>
          </cell>
          <cell r="H143">
            <v>0.74137931034482762</v>
          </cell>
          <cell r="I143">
            <v>71</v>
          </cell>
          <cell r="J143">
            <v>0.81690140845070425</v>
          </cell>
        </row>
        <row r="144">
          <cell r="D144" t="str">
            <v>شركة ذرتين المالية</v>
          </cell>
          <cell r="E144">
            <v>5</v>
          </cell>
          <cell r="F144">
            <v>0.8</v>
          </cell>
          <cell r="G144">
            <v>7</v>
          </cell>
          <cell r="H144">
            <v>0.8571428571428571</v>
          </cell>
          <cell r="I144">
            <v>6</v>
          </cell>
          <cell r="J144">
            <v>0.83333333333333337</v>
          </cell>
        </row>
        <row r="145">
          <cell r="D145" t="str">
            <v>شركة دوم كابيتال المالية</v>
          </cell>
          <cell r="E145">
            <v>15</v>
          </cell>
          <cell r="F145">
            <v>1</v>
          </cell>
          <cell r="G145">
            <v>19</v>
          </cell>
          <cell r="H145">
            <v>1</v>
          </cell>
          <cell r="I145">
            <v>19</v>
          </cell>
          <cell r="J145">
            <v>1</v>
          </cell>
        </row>
        <row r="146">
          <cell r="D146" t="str">
            <v>شركة إمكان العربية</v>
          </cell>
          <cell r="E146">
            <v>13</v>
          </cell>
          <cell r="F146">
            <v>0.61538461538461542</v>
          </cell>
          <cell r="G146">
            <v>10</v>
          </cell>
          <cell r="H146">
            <v>0.8</v>
          </cell>
          <cell r="I146">
            <v>10</v>
          </cell>
          <cell r="J146">
            <v>0.9</v>
          </cell>
        </row>
        <row r="147">
          <cell r="D147" t="str">
            <v>شركة سهم كابيتال المالية</v>
          </cell>
          <cell r="E147">
            <v>71</v>
          </cell>
          <cell r="F147">
            <v>0.81690140845070425</v>
          </cell>
          <cell r="G147">
            <v>76</v>
          </cell>
          <cell r="H147">
            <v>0.75</v>
          </cell>
          <cell r="I147">
            <v>102</v>
          </cell>
          <cell r="J147">
            <v>0.61764705882352944</v>
          </cell>
        </row>
        <row r="148">
          <cell r="D148" t="str">
            <v>شركة أموال كابيتال المالية</v>
          </cell>
          <cell r="E148">
            <v>9</v>
          </cell>
          <cell r="F148">
            <v>0.55555555555555558</v>
          </cell>
          <cell r="G148">
            <v>9</v>
          </cell>
          <cell r="H148">
            <v>0.55555555555555558</v>
          </cell>
          <cell r="I148">
            <v>10</v>
          </cell>
          <cell r="J148">
            <v>0.6</v>
          </cell>
        </row>
        <row r="149">
          <cell r="D149" t="str">
            <v>شركة ثروات طويق المالية</v>
          </cell>
          <cell r="E149">
            <v>14</v>
          </cell>
          <cell r="F149">
            <v>0.7857142857142857</v>
          </cell>
          <cell r="G149">
            <v>15</v>
          </cell>
          <cell r="H149">
            <v>0.73333333333333328</v>
          </cell>
          <cell r="I149">
            <v>15</v>
          </cell>
          <cell r="J149">
            <v>0.66666666666666663</v>
          </cell>
        </row>
        <row r="150">
          <cell r="D150" t="str">
            <v>شركة الخوارزمي المالية</v>
          </cell>
          <cell r="E150">
            <v>4</v>
          </cell>
          <cell r="F150">
            <v>1</v>
          </cell>
          <cell r="G150">
            <v>4</v>
          </cell>
          <cell r="H150">
            <v>1</v>
          </cell>
          <cell r="I150">
            <v>3</v>
          </cell>
          <cell r="J150">
            <v>1</v>
          </cell>
        </row>
        <row r="151">
          <cell r="D151" t="str">
            <v>شركة همة كابيتال للإستثمار</v>
          </cell>
          <cell r="E151">
            <v>7</v>
          </cell>
          <cell r="F151">
            <v>0.5714285714285714</v>
          </cell>
          <cell r="G151">
            <v>8</v>
          </cell>
          <cell r="H151">
            <v>0.625</v>
          </cell>
          <cell r="I151">
            <v>9</v>
          </cell>
          <cell r="J151">
            <v>0.66666666666666663</v>
          </cell>
        </row>
        <row r="152">
          <cell r="D152" t="str">
            <v>شركة حصيف للاستثمار</v>
          </cell>
          <cell r="E152">
            <v>4</v>
          </cell>
          <cell r="F152">
            <v>1</v>
          </cell>
          <cell r="G152">
            <v>4</v>
          </cell>
          <cell r="H152">
            <v>1</v>
          </cell>
          <cell r="I152">
            <v>4</v>
          </cell>
          <cell r="J152">
            <v>1</v>
          </cell>
        </row>
        <row r="153">
          <cell r="D153" t="str">
            <v>شركة كوانسيا المالية</v>
          </cell>
          <cell r="E153">
            <v>5</v>
          </cell>
          <cell r="F153">
            <v>0.6</v>
          </cell>
          <cell r="G153">
            <v>6</v>
          </cell>
          <cell r="H153">
            <v>0.5</v>
          </cell>
          <cell r="I153">
            <v>5</v>
          </cell>
          <cell r="J153">
            <v>0.6</v>
          </cell>
        </row>
        <row r="154">
          <cell r="D154" t="str">
            <v>شركة الفنار المتحدة المالية</v>
          </cell>
          <cell r="E154">
            <v>10</v>
          </cell>
          <cell r="F154">
            <v>0.7</v>
          </cell>
          <cell r="G154">
            <v>12</v>
          </cell>
          <cell r="H154">
            <v>0.75</v>
          </cell>
          <cell r="I154">
            <v>13</v>
          </cell>
          <cell r="J154">
            <v>0.69230769230769229</v>
          </cell>
        </row>
        <row r="155">
          <cell r="D155" t="str">
            <v>شركة نيو جروب ليمتد</v>
          </cell>
          <cell r="E155">
            <v>12</v>
          </cell>
          <cell r="F155">
            <v>0.75</v>
          </cell>
          <cell r="G155">
            <v>7</v>
          </cell>
          <cell r="H155">
            <v>0.7142857142857143</v>
          </cell>
          <cell r="I155">
            <v>7</v>
          </cell>
          <cell r="J155">
            <v>0.7142857142857143</v>
          </cell>
        </row>
        <row r="156">
          <cell r="D156" t="str">
            <v>شركة أرقام كابيتال المالية</v>
          </cell>
          <cell r="E156">
            <v>8</v>
          </cell>
          <cell r="F156">
            <v>0.25</v>
          </cell>
          <cell r="G156">
            <v>8</v>
          </cell>
          <cell r="H156">
            <v>0.25</v>
          </cell>
          <cell r="I156">
            <v>7</v>
          </cell>
          <cell r="J156">
            <v>0.2857142857142857</v>
          </cell>
        </row>
        <row r="157">
          <cell r="D157" t="str">
            <v>شركة التمويل الجماعي المحدودة</v>
          </cell>
          <cell r="E157">
            <v>1</v>
          </cell>
          <cell r="F157">
            <v>1</v>
          </cell>
          <cell r="G157">
            <v>2</v>
          </cell>
          <cell r="H157">
            <v>1</v>
          </cell>
          <cell r="I157">
            <v>2</v>
          </cell>
          <cell r="J157">
            <v>1</v>
          </cell>
        </row>
        <row r="158">
          <cell r="D158" t="str">
            <v>شركة القمة الاولى للأستثمار</v>
          </cell>
          <cell r="E158">
            <v>16</v>
          </cell>
          <cell r="F158">
            <v>0.625</v>
          </cell>
          <cell r="G158">
            <v>14</v>
          </cell>
          <cell r="H158">
            <v>0.5714285714285714</v>
          </cell>
          <cell r="I158">
            <v>14</v>
          </cell>
          <cell r="J158">
            <v>0.5714285714285714</v>
          </cell>
        </row>
        <row r="159">
          <cell r="D159" t="str">
            <v>شركة تقنيات مكيال المالية*</v>
          </cell>
          <cell r="E159">
            <v>11</v>
          </cell>
          <cell r="F159">
            <v>0.63636363636363635</v>
          </cell>
          <cell r="G159">
            <v>7</v>
          </cell>
          <cell r="H159">
            <v>0.5714285714285714</v>
          </cell>
          <cell r="I159">
            <v>5</v>
          </cell>
          <cell r="J159">
            <v>0.6</v>
          </cell>
        </row>
        <row r="160">
          <cell r="D160" t="str">
            <v>شركة عود المالية</v>
          </cell>
          <cell r="E160">
            <v>0</v>
          </cell>
          <cell r="F160">
            <v>0</v>
          </cell>
          <cell r="G160">
            <v>0</v>
          </cell>
          <cell r="H160">
            <v>0</v>
          </cell>
          <cell r="I160">
            <v>0</v>
          </cell>
          <cell r="J160">
            <v>0</v>
          </cell>
        </row>
        <row r="161">
          <cell r="D161" t="str">
            <v>شركة فرانكلين تمبلتون المالية</v>
          </cell>
          <cell r="E161">
            <v>11</v>
          </cell>
          <cell r="F161">
            <v>0.27272727272727271</v>
          </cell>
          <cell r="G161">
            <v>16</v>
          </cell>
          <cell r="H161">
            <v>0.5</v>
          </cell>
          <cell r="I161">
            <v>18</v>
          </cell>
          <cell r="J161">
            <v>0.5</v>
          </cell>
        </row>
        <row r="162">
          <cell r="D162" t="str">
            <v>شركة فيشر العربية للاستثمارات</v>
          </cell>
          <cell r="E162">
            <v>19</v>
          </cell>
          <cell r="F162">
            <v>0.78947368421052633</v>
          </cell>
          <cell r="G162">
            <v>21</v>
          </cell>
          <cell r="H162">
            <v>0.80952380952380953</v>
          </cell>
          <cell r="I162">
            <v>19</v>
          </cell>
          <cell r="J162">
            <v>0.78947368421052633</v>
          </cell>
        </row>
        <row r="163">
          <cell r="D163" t="str">
            <v>شركة الرقمية الثانية المالية</v>
          </cell>
          <cell r="E163">
            <v>0</v>
          </cell>
          <cell r="F163">
            <v>0</v>
          </cell>
          <cell r="G163">
            <v>0</v>
          </cell>
          <cell r="H163">
            <v>0</v>
          </cell>
          <cell r="I163">
            <v>1</v>
          </cell>
          <cell r="J163">
            <v>1</v>
          </cell>
        </row>
        <row r="164">
          <cell r="D164" t="str">
            <v>شركة شركاء الهدف المالية</v>
          </cell>
          <cell r="E164">
            <v>8</v>
          </cell>
          <cell r="F164">
            <v>1</v>
          </cell>
          <cell r="G164">
            <v>9</v>
          </cell>
          <cell r="H164">
            <v>1</v>
          </cell>
          <cell r="I164">
            <v>8</v>
          </cell>
          <cell r="J164">
            <v>1</v>
          </cell>
        </row>
        <row r="165">
          <cell r="D165" t="str">
            <v>شركة شراكة المالية</v>
          </cell>
          <cell r="E165">
            <v>7</v>
          </cell>
          <cell r="F165">
            <v>0.8571428571428571</v>
          </cell>
          <cell r="G165">
            <v>9</v>
          </cell>
          <cell r="H165">
            <v>0.66666666666666663</v>
          </cell>
          <cell r="I165">
            <v>9</v>
          </cell>
          <cell r="J165">
            <v>0.66666666666666663</v>
          </cell>
        </row>
        <row r="166">
          <cell r="D166" t="str">
            <v>شركة شركاء فاد المالية</v>
          </cell>
          <cell r="E166">
            <v>10</v>
          </cell>
          <cell r="F166">
            <v>0.7</v>
          </cell>
          <cell r="G166">
            <v>9</v>
          </cell>
          <cell r="H166">
            <v>0.77777777777777779</v>
          </cell>
          <cell r="I166">
            <v>10</v>
          </cell>
          <cell r="J166">
            <v>0.8</v>
          </cell>
        </row>
        <row r="167">
          <cell r="D167" t="str">
            <v>شركة نصح المالية</v>
          </cell>
          <cell r="E167">
            <v>16</v>
          </cell>
          <cell r="F167">
            <v>0.9375</v>
          </cell>
          <cell r="G167">
            <v>21</v>
          </cell>
          <cell r="H167">
            <v>0.8571428571428571</v>
          </cell>
          <cell r="I167">
            <v>20</v>
          </cell>
          <cell r="J167">
            <v>0.9</v>
          </cell>
        </row>
        <row r="168">
          <cell r="D168" t="str">
            <v>شركة الصين الدولية كابيتال غرب آسيا المحدودة</v>
          </cell>
          <cell r="E168">
            <v>0</v>
          </cell>
          <cell r="F168">
            <v>0</v>
          </cell>
          <cell r="G168">
            <v>0</v>
          </cell>
          <cell r="H168">
            <v>0</v>
          </cell>
          <cell r="I168">
            <v>0</v>
          </cell>
          <cell r="J168">
            <v>0</v>
          </cell>
        </row>
        <row r="169">
          <cell r="D169" t="str">
            <v>شركة أديتم المالية</v>
          </cell>
          <cell r="E169">
            <v>8</v>
          </cell>
          <cell r="F169">
            <v>0.375</v>
          </cell>
          <cell r="G169">
            <v>9</v>
          </cell>
          <cell r="H169">
            <v>0.44444444444444442</v>
          </cell>
          <cell r="I169">
            <v>11</v>
          </cell>
          <cell r="J169">
            <v>0.45454545454545453</v>
          </cell>
        </row>
        <row r="170">
          <cell r="D170" t="str">
            <v>شركة ناينتي ون المالية</v>
          </cell>
          <cell r="E170">
            <v>5</v>
          </cell>
          <cell r="F170">
            <v>0.6</v>
          </cell>
          <cell r="G170">
            <v>5</v>
          </cell>
          <cell r="H170">
            <v>0.4</v>
          </cell>
          <cell r="I170">
            <v>5</v>
          </cell>
          <cell r="J170">
            <v>0.4</v>
          </cell>
        </row>
        <row r="171">
          <cell r="D171" t="str">
            <v>شركة روتشیلد آند كو للاستشارات المالیة</v>
          </cell>
          <cell r="E171">
            <v>8</v>
          </cell>
          <cell r="F171">
            <v>0.5</v>
          </cell>
          <cell r="G171">
            <v>13</v>
          </cell>
          <cell r="H171">
            <v>0.69230769230769229</v>
          </cell>
          <cell r="I171">
            <v>13</v>
          </cell>
          <cell r="J171">
            <v>0.69230769230769229</v>
          </cell>
        </row>
        <row r="172">
          <cell r="D172" t="str">
            <v>شركة وينفستن المالية</v>
          </cell>
          <cell r="E172">
            <v>22</v>
          </cell>
          <cell r="F172">
            <v>0.77272727272727271</v>
          </cell>
          <cell r="G172">
            <v>21</v>
          </cell>
          <cell r="H172">
            <v>0.76190476190476186</v>
          </cell>
          <cell r="I172">
            <v>21</v>
          </cell>
          <cell r="J172">
            <v>0.76190476190476186</v>
          </cell>
        </row>
        <row r="173">
          <cell r="D173" t="str">
            <v>شركة شركاء إيراد المالية</v>
          </cell>
          <cell r="E173">
            <v>8</v>
          </cell>
          <cell r="F173">
            <v>0.75</v>
          </cell>
          <cell r="G173">
            <v>8</v>
          </cell>
          <cell r="H173">
            <v>0.75</v>
          </cell>
          <cell r="I173">
            <v>8</v>
          </cell>
          <cell r="J173">
            <v>0.75</v>
          </cell>
        </row>
        <row r="174">
          <cell r="D174" t="str">
            <v>دينوفو بارتنرز المالية</v>
          </cell>
          <cell r="E174">
            <v>6</v>
          </cell>
          <cell r="F174">
            <v>0.5</v>
          </cell>
          <cell r="G174">
            <v>10</v>
          </cell>
          <cell r="H174">
            <v>0.4</v>
          </cell>
          <cell r="I174">
            <v>11</v>
          </cell>
          <cell r="J174">
            <v>0.36363636363636365</v>
          </cell>
        </row>
        <row r="175">
          <cell r="D175" t="str">
            <v>شركة ابيكس فاند روك للإستثمار</v>
          </cell>
          <cell r="E175">
            <v>18</v>
          </cell>
          <cell r="F175">
            <v>0.55555555555555558</v>
          </cell>
          <cell r="G175">
            <v>23</v>
          </cell>
          <cell r="H175">
            <v>0.65217391304347827</v>
          </cell>
          <cell r="I175">
            <v>26</v>
          </cell>
          <cell r="J175">
            <v>0.65384615384615385</v>
          </cell>
        </row>
        <row r="176">
          <cell r="D176" t="str">
            <v>شركة المحتوى المالي لخدمات الاعمال</v>
          </cell>
          <cell r="E176">
            <v>9</v>
          </cell>
          <cell r="F176">
            <v>0.44444444444444442</v>
          </cell>
          <cell r="G176">
            <v>10</v>
          </cell>
          <cell r="H176">
            <v>0.6</v>
          </cell>
          <cell r="I176">
            <v>11</v>
          </cell>
          <cell r="J176">
            <v>0.63636363636363635</v>
          </cell>
        </row>
        <row r="177">
          <cell r="D177" t="str">
            <v>شركة استدامة الأعمال المالية</v>
          </cell>
          <cell r="E177">
            <v>18</v>
          </cell>
          <cell r="F177">
            <v>0.72222222222222221</v>
          </cell>
          <cell r="G177">
            <v>19</v>
          </cell>
          <cell r="H177">
            <v>0.68421052631578949</v>
          </cell>
          <cell r="I177">
            <v>22</v>
          </cell>
          <cell r="J177">
            <v>0.63636363636363635</v>
          </cell>
        </row>
        <row r="178">
          <cell r="D178" t="str">
            <v>شركة دينار للأستثمار</v>
          </cell>
          <cell r="E178">
            <v>66</v>
          </cell>
          <cell r="F178">
            <v>0.87878787878787878</v>
          </cell>
          <cell r="G178">
            <v>83</v>
          </cell>
          <cell r="H178">
            <v>0.85542168674698793</v>
          </cell>
          <cell r="I178">
            <v>72</v>
          </cell>
          <cell r="J178">
            <v>0.81944444444444442</v>
          </cell>
        </row>
        <row r="179">
          <cell r="D179" t="str">
            <v>شركة ستيبستون جروب المالية</v>
          </cell>
          <cell r="E179">
            <v>8</v>
          </cell>
          <cell r="F179">
            <v>0.625</v>
          </cell>
          <cell r="G179">
            <v>5</v>
          </cell>
          <cell r="H179">
            <v>0.8</v>
          </cell>
          <cell r="I179">
            <v>7</v>
          </cell>
          <cell r="J179">
            <v>0.5714285714285714</v>
          </cell>
        </row>
        <row r="180">
          <cell r="D180" t="str">
            <v>شركة سكنى المالية</v>
          </cell>
          <cell r="E180">
            <v>10</v>
          </cell>
          <cell r="F180">
            <v>0.4</v>
          </cell>
          <cell r="G180">
            <v>8</v>
          </cell>
          <cell r="H180">
            <v>0.5</v>
          </cell>
          <cell r="I180">
            <v>12</v>
          </cell>
          <cell r="J180">
            <v>0.66666666666666663</v>
          </cell>
        </row>
        <row r="181">
          <cell r="D181" t="str">
            <v>شركة رشد المالية</v>
          </cell>
          <cell r="E181">
            <v>7</v>
          </cell>
          <cell r="F181">
            <v>0.8571428571428571</v>
          </cell>
          <cell r="G181">
            <v>7</v>
          </cell>
          <cell r="H181">
            <v>0.8571428571428571</v>
          </cell>
          <cell r="I181">
            <v>9</v>
          </cell>
          <cell r="J181">
            <v>0.77777777777777779</v>
          </cell>
        </row>
        <row r="182">
          <cell r="D182" t="str">
            <v>شركة محفظة نما المالية</v>
          </cell>
          <cell r="E182">
            <v>10</v>
          </cell>
          <cell r="F182">
            <v>1</v>
          </cell>
          <cell r="G182">
            <v>12</v>
          </cell>
          <cell r="H182">
            <v>1</v>
          </cell>
          <cell r="I182">
            <v>15</v>
          </cell>
          <cell r="J182">
            <v>1</v>
          </cell>
        </row>
        <row r="183">
          <cell r="D183" t="str">
            <v>شركة أسوة المالية</v>
          </cell>
          <cell r="E183">
            <v>0</v>
          </cell>
          <cell r="F183">
            <v>0</v>
          </cell>
          <cell r="G183">
            <v>0</v>
          </cell>
          <cell r="H183">
            <v>0</v>
          </cell>
          <cell r="I183">
            <v>0</v>
          </cell>
          <cell r="J183">
            <v>0</v>
          </cell>
        </row>
        <row r="184">
          <cell r="D184" t="str">
            <v>شركة مهلا للاستشارات المالية</v>
          </cell>
          <cell r="E184">
            <v>1</v>
          </cell>
          <cell r="F184">
            <v>1</v>
          </cell>
          <cell r="G184">
            <v>1</v>
          </cell>
          <cell r="H184">
            <v>1</v>
          </cell>
          <cell r="I184">
            <v>3</v>
          </cell>
          <cell r="J184">
            <v>1</v>
          </cell>
        </row>
        <row r="185">
          <cell r="D185" t="str">
            <v>شركة أساس الخليجية المالية</v>
          </cell>
          <cell r="E185">
            <v>6</v>
          </cell>
          <cell r="F185">
            <v>0.66666666666666663</v>
          </cell>
          <cell r="G185">
            <v>8</v>
          </cell>
          <cell r="H185">
            <v>0.625</v>
          </cell>
          <cell r="I185">
            <v>9</v>
          </cell>
          <cell r="J185">
            <v>0.55555555555555558</v>
          </cell>
        </row>
        <row r="186">
          <cell r="D186" t="str">
            <v>شركة أبيان المالية</v>
          </cell>
          <cell r="E186">
            <v>10</v>
          </cell>
          <cell r="F186">
            <v>0.8</v>
          </cell>
          <cell r="G186">
            <v>55</v>
          </cell>
          <cell r="H186">
            <v>0.78181818181818186</v>
          </cell>
          <cell r="I186">
            <v>57</v>
          </cell>
          <cell r="J186">
            <v>0.78947368421052633</v>
          </cell>
        </row>
        <row r="187">
          <cell r="D187" t="str">
            <v>شركة بدوة المالية</v>
          </cell>
          <cell r="E187">
            <v>3</v>
          </cell>
          <cell r="F187">
            <v>0.66666666666666663</v>
          </cell>
          <cell r="G187">
            <v>4</v>
          </cell>
          <cell r="H187">
            <v>0.5</v>
          </cell>
          <cell r="I187">
            <v>4</v>
          </cell>
          <cell r="J187">
            <v>0.5</v>
          </cell>
        </row>
        <row r="188">
          <cell r="D188" t="str">
            <v>شركة أبولو انترناشونال المالية</v>
          </cell>
          <cell r="E188">
            <v>0</v>
          </cell>
          <cell r="F188">
            <v>0</v>
          </cell>
          <cell r="G188">
            <v>5</v>
          </cell>
          <cell r="H188">
            <v>0.2</v>
          </cell>
          <cell r="I188">
            <v>6</v>
          </cell>
          <cell r="J188">
            <v>0.33333333333333331</v>
          </cell>
        </row>
        <row r="189">
          <cell r="D189" t="str">
            <v>شركة نما فنتشرز المالية</v>
          </cell>
          <cell r="E189">
            <v>5</v>
          </cell>
          <cell r="F189">
            <v>0.8</v>
          </cell>
          <cell r="G189">
            <v>4</v>
          </cell>
          <cell r="H189">
            <v>0.75</v>
          </cell>
          <cell r="I189">
            <v>4</v>
          </cell>
          <cell r="J189">
            <v>0.75</v>
          </cell>
        </row>
        <row r="190">
          <cell r="D190" t="str">
            <v>شركة جنرال اتلانتيك الشرق الأوسط المالية</v>
          </cell>
          <cell r="E190">
            <v>0</v>
          </cell>
          <cell r="F190">
            <v>0</v>
          </cell>
          <cell r="G190">
            <v>0</v>
          </cell>
          <cell r="H190">
            <v>0</v>
          </cell>
          <cell r="I190">
            <v>3</v>
          </cell>
          <cell r="J190">
            <v>0.33333333333333331</v>
          </cell>
        </row>
        <row r="191">
          <cell r="D191" t="str">
            <v>شركة إيفركور العربية المحدودة</v>
          </cell>
          <cell r="E191">
            <v>0</v>
          </cell>
          <cell r="F191">
            <v>0</v>
          </cell>
          <cell r="G191">
            <v>0</v>
          </cell>
          <cell r="H191">
            <v>0</v>
          </cell>
          <cell r="I191">
            <v>0</v>
          </cell>
          <cell r="J191">
            <v>0</v>
          </cell>
        </row>
        <row r="192">
          <cell r="D192" t="str">
            <v>شركة هامة المالية</v>
          </cell>
          <cell r="E192">
            <v>8</v>
          </cell>
          <cell r="F192">
            <v>0.75</v>
          </cell>
          <cell r="G192">
            <v>16</v>
          </cell>
          <cell r="H192">
            <v>0.8125</v>
          </cell>
          <cell r="I192">
            <v>19</v>
          </cell>
          <cell r="J192">
            <v>0.84210526315789469</v>
          </cell>
        </row>
        <row r="193">
          <cell r="D193" t="str">
            <v>شركة تام المالية</v>
          </cell>
          <cell r="E193">
            <v>9</v>
          </cell>
          <cell r="F193">
            <v>0.77777777777777779</v>
          </cell>
          <cell r="G193">
            <v>15</v>
          </cell>
          <cell r="H193">
            <v>0.8</v>
          </cell>
          <cell r="I193">
            <v>19</v>
          </cell>
          <cell r="J193">
            <v>0.78947368421052633</v>
          </cell>
        </row>
        <row r="194">
          <cell r="D194" t="str">
            <v>شركة دلتا الريادة المالية</v>
          </cell>
          <cell r="E194">
            <v>9</v>
          </cell>
          <cell r="F194">
            <v>1</v>
          </cell>
          <cell r="G194">
            <v>12</v>
          </cell>
          <cell r="H194">
            <v>0.91666666666666663</v>
          </cell>
          <cell r="I194">
            <v>13</v>
          </cell>
          <cell r="J194">
            <v>0.92307692307692313</v>
          </cell>
        </row>
        <row r="195">
          <cell r="D195" t="str">
            <v>شركة شركاء الازدهار للاستثمار</v>
          </cell>
          <cell r="E195">
            <v>0</v>
          </cell>
          <cell r="F195">
            <v>0</v>
          </cell>
          <cell r="G195">
            <v>0</v>
          </cell>
          <cell r="H195">
            <v>0</v>
          </cell>
          <cell r="I195">
            <v>0</v>
          </cell>
          <cell r="J195">
            <v>0</v>
          </cell>
        </row>
        <row r="196">
          <cell r="D196" t="str">
            <v>شركة إتمام للاستثمار</v>
          </cell>
          <cell r="E196">
            <v>0</v>
          </cell>
          <cell r="F196">
            <v>0</v>
          </cell>
          <cell r="G196">
            <v>12</v>
          </cell>
          <cell r="H196">
            <v>0.58333333333333337</v>
          </cell>
          <cell r="I196">
            <v>12</v>
          </cell>
          <cell r="J196">
            <v>0.66666666666666663</v>
          </cell>
        </row>
        <row r="197">
          <cell r="D197" t="str">
            <v>شركة فتيلة المالية</v>
          </cell>
          <cell r="E197">
            <v>0</v>
          </cell>
          <cell r="F197">
            <v>0</v>
          </cell>
          <cell r="G197">
            <v>0</v>
          </cell>
          <cell r="H197">
            <v>0</v>
          </cell>
          <cell r="I197">
            <v>0</v>
          </cell>
          <cell r="J197">
            <v>0</v>
          </cell>
        </row>
        <row r="198">
          <cell r="D198" t="str">
            <v>شركة منجم تطوير الاعمال المالية</v>
          </cell>
          <cell r="E198">
            <v>0</v>
          </cell>
          <cell r="F198">
            <v>0</v>
          </cell>
          <cell r="G198">
            <v>0</v>
          </cell>
          <cell r="H198">
            <v>0</v>
          </cell>
          <cell r="I198">
            <v>12</v>
          </cell>
          <cell r="J198">
            <v>0.58333333333333337</v>
          </cell>
        </row>
        <row r="199">
          <cell r="D199" t="str">
            <v>شركة يونيون بانكير برايفيي العربية المحدودة</v>
          </cell>
          <cell r="E199">
            <v>0</v>
          </cell>
          <cell r="F199">
            <v>0</v>
          </cell>
          <cell r="G199">
            <v>1</v>
          </cell>
          <cell r="H199">
            <v>1</v>
          </cell>
          <cell r="I199">
            <v>5</v>
          </cell>
          <cell r="J199">
            <v>0.2</v>
          </cell>
        </row>
        <row r="200">
          <cell r="D200" t="str">
            <v>شركة اسبار الأصول المالية</v>
          </cell>
          <cell r="E200">
            <v>0</v>
          </cell>
          <cell r="F200">
            <v>0</v>
          </cell>
          <cell r="G200">
            <v>1</v>
          </cell>
          <cell r="H200">
            <v>1</v>
          </cell>
          <cell r="I200">
            <v>19</v>
          </cell>
          <cell r="J200">
            <v>0.73684210526315785</v>
          </cell>
        </row>
        <row r="201">
          <cell r="D201" t="str">
            <v>شركة وزان المالية</v>
          </cell>
          <cell r="E201">
            <v>0</v>
          </cell>
          <cell r="F201">
            <v>0</v>
          </cell>
          <cell r="G201">
            <v>0</v>
          </cell>
          <cell r="H201">
            <v>0</v>
          </cell>
          <cell r="I201">
            <v>0</v>
          </cell>
          <cell r="J201">
            <v>0</v>
          </cell>
        </row>
        <row r="202">
          <cell r="D202" t="str">
            <v>شركة اتحاد نخيل</v>
          </cell>
          <cell r="E202">
            <v>0</v>
          </cell>
          <cell r="F202">
            <v>0</v>
          </cell>
          <cell r="G202">
            <v>1</v>
          </cell>
          <cell r="H202">
            <v>1</v>
          </cell>
          <cell r="I202">
            <v>11</v>
          </cell>
          <cell r="J202">
            <v>0.90909090909090906</v>
          </cell>
        </row>
        <row r="203">
          <cell r="D203" t="str">
            <v>كادا للاستثمار</v>
          </cell>
          <cell r="E203">
            <v>0</v>
          </cell>
          <cell r="F203">
            <v>0</v>
          </cell>
          <cell r="G203">
            <v>7</v>
          </cell>
          <cell r="H203">
            <v>0.5714285714285714</v>
          </cell>
          <cell r="I203">
            <v>7</v>
          </cell>
          <cell r="J203">
            <v>0.5714285714285714</v>
          </cell>
        </row>
        <row r="204">
          <cell r="D204" t="str">
            <v>شركة سين المالية</v>
          </cell>
          <cell r="E204">
            <v>0</v>
          </cell>
          <cell r="F204">
            <v>0</v>
          </cell>
          <cell r="G204">
            <v>0</v>
          </cell>
          <cell r="H204">
            <v>0</v>
          </cell>
          <cell r="I204">
            <v>0</v>
          </cell>
          <cell r="J204">
            <v>0</v>
          </cell>
        </row>
        <row r="205">
          <cell r="D205" t="str">
            <v>شركة سادن الأولى للإستثمار</v>
          </cell>
          <cell r="E205">
            <v>0</v>
          </cell>
          <cell r="F205">
            <v>0</v>
          </cell>
          <cell r="G205">
            <v>0</v>
          </cell>
          <cell r="H205">
            <v>0</v>
          </cell>
          <cell r="I205">
            <v>0</v>
          </cell>
          <cell r="J205">
            <v>0</v>
          </cell>
        </row>
        <row r="206">
          <cell r="D206" t="str">
            <v>شركة صكوك المالية</v>
          </cell>
          <cell r="E206">
            <v>90</v>
          </cell>
          <cell r="F206">
            <v>0.96666666666666667</v>
          </cell>
          <cell r="G206">
            <v>108</v>
          </cell>
          <cell r="H206">
            <v>0.96296296296296291</v>
          </cell>
          <cell r="I206">
            <v>130</v>
          </cell>
          <cell r="J206">
            <v>0.94615384615384612</v>
          </cell>
        </row>
        <row r="207">
          <cell r="D207" t="str">
            <v>شركة أزيموت أمانة للاستثمار</v>
          </cell>
          <cell r="E207"/>
          <cell r="F207"/>
          <cell r="G207">
            <v>0</v>
          </cell>
          <cell r="H207">
            <v>0</v>
          </cell>
          <cell r="I207">
            <v>0</v>
          </cell>
          <cell r="J207">
            <v>0</v>
          </cell>
        </row>
        <row r="208">
          <cell r="D208" t="str">
            <v>شركة محفز النمو للاستثمار</v>
          </cell>
          <cell r="E208"/>
          <cell r="F208"/>
          <cell r="G208">
            <v>0</v>
          </cell>
          <cell r="H208">
            <v>0</v>
          </cell>
          <cell r="I208">
            <v>5</v>
          </cell>
          <cell r="J208">
            <v>0.8</v>
          </cell>
        </row>
        <row r="209">
          <cell r="D209" t="str">
            <v>شركة فولت السعودية المحدودة</v>
          </cell>
          <cell r="E209"/>
          <cell r="F209"/>
          <cell r="G209">
            <v>0</v>
          </cell>
          <cell r="H209">
            <v>0</v>
          </cell>
          <cell r="I209">
            <v>0</v>
          </cell>
          <cell r="J209">
            <v>0</v>
          </cell>
        </row>
        <row r="210">
          <cell r="D210" t="str">
            <v>شركة لشا المالية</v>
          </cell>
          <cell r="E210"/>
          <cell r="F210"/>
          <cell r="G210">
            <v>0</v>
          </cell>
          <cell r="H210">
            <v>0</v>
          </cell>
          <cell r="I210">
            <v>2</v>
          </cell>
          <cell r="J210">
            <v>0.5</v>
          </cell>
        </row>
        <row r="211">
          <cell r="D211" t="str">
            <v>شركة مشاركة الصفقات للإستثمار</v>
          </cell>
          <cell r="E211"/>
          <cell r="F211"/>
          <cell r="G211">
            <v>0</v>
          </cell>
          <cell r="H211">
            <v>0</v>
          </cell>
          <cell r="I211">
            <v>2</v>
          </cell>
          <cell r="J211">
            <v>1</v>
          </cell>
        </row>
        <row r="212">
          <cell r="D212" t="str">
            <v>شركة علاوة النمو المالية</v>
          </cell>
          <cell r="E212"/>
          <cell r="F212"/>
          <cell r="G212"/>
          <cell r="H212"/>
          <cell r="I212">
            <v>0</v>
          </cell>
          <cell r="J212">
            <v>0</v>
          </cell>
        </row>
        <row r="213">
          <cell r="D213" t="str">
            <v>شركة نجم المرزم للاستثمار</v>
          </cell>
          <cell r="E213"/>
          <cell r="F213"/>
          <cell r="G213"/>
          <cell r="H213"/>
          <cell r="I213">
            <v>5</v>
          </cell>
          <cell r="J213">
            <v>1</v>
          </cell>
        </row>
        <row r="214">
          <cell r="D214" t="str">
            <v>شركة هلا الشرقية المالية</v>
          </cell>
          <cell r="E214"/>
          <cell r="F214"/>
          <cell r="G214"/>
          <cell r="H214"/>
          <cell r="I214">
            <v>3</v>
          </cell>
          <cell r="J214">
            <v>1</v>
          </cell>
        </row>
        <row r="215">
          <cell r="D215" t="str">
            <v>كارفي المالية</v>
          </cell>
          <cell r="E215"/>
          <cell r="F215"/>
          <cell r="G215"/>
          <cell r="H215"/>
          <cell r="I215">
            <v>0</v>
          </cell>
          <cell r="J215">
            <v>0</v>
          </cell>
        </row>
        <row r="216">
          <cell r="D216" t="str">
            <v>شركة تطبيق دراهم للاستثمار</v>
          </cell>
          <cell r="E216"/>
          <cell r="F216"/>
          <cell r="G216"/>
          <cell r="H216"/>
          <cell r="I216">
            <v>0</v>
          </cell>
          <cell r="J216">
            <v>0</v>
          </cell>
        </row>
        <row r="217">
          <cell r="D217" t="str">
            <v>شركة ميزا المالية</v>
          </cell>
          <cell r="E217"/>
          <cell r="F217"/>
          <cell r="G217"/>
          <cell r="H217"/>
          <cell r="I217">
            <v>0</v>
          </cell>
          <cell r="J217">
            <v>0</v>
          </cell>
        </row>
        <row r="1033">
          <cell r="D1033" t="str">
            <v>شركة الأول كابيتال</v>
          </cell>
          <cell r="E1033"/>
          <cell r="F1033">
            <v>1159638469.29</v>
          </cell>
          <cell r="G1033">
            <v>1170739483.1199999</v>
          </cell>
          <cell r="H1033">
            <v>1311629792.9400001</v>
          </cell>
        </row>
        <row r="1034">
          <cell r="D1034" t="str">
            <v>شركة البلاد للاستثمار</v>
          </cell>
          <cell r="E1034"/>
          <cell r="F1034">
            <v>179405273601.31256</v>
          </cell>
          <cell r="G1034">
            <v>181248324211.2189</v>
          </cell>
          <cell r="H1034">
            <v>190918941083.85202</v>
          </cell>
        </row>
        <row r="1035">
          <cell r="D1035" t="str">
            <v>شركة الإنماء المالية</v>
          </cell>
          <cell r="E1035"/>
          <cell r="F1035">
            <v>88918844855.32666</v>
          </cell>
          <cell r="G1035">
            <v>89061863535.186661</v>
          </cell>
          <cell r="H1035">
            <v>91711506145.306656</v>
          </cell>
        </row>
        <row r="1036">
          <cell r="D1036" t="str">
            <v>شركة الاستثمار للأوراق المالية والوساطة (الاستثمار كابيتال)</v>
          </cell>
          <cell r="E1036"/>
          <cell r="F1036">
            <v>18113477718.599998</v>
          </cell>
          <cell r="G1036">
            <v>17151300079.720001</v>
          </cell>
          <cell r="H1036">
            <v>17671862484.839996</v>
          </cell>
        </row>
        <row r="1037">
          <cell r="D1037" t="str">
            <v>شركة الجزيرة للأسواق المالية</v>
          </cell>
          <cell r="E1037"/>
          <cell r="F1037">
            <v>45674391738.809998</v>
          </cell>
          <cell r="G1037">
            <v>46247147463.739998</v>
          </cell>
          <cell r="H1037">
            <v>48127648917.690002</v>
          </cell>
        </row>
        <row r="1038">
          <cell r="D1038" t="str">
            <v>شركة الخير كابيتال السعودية</v>
          </cell>
          <cell r="E1038"/>
          <cell r="F1038">
            <v>5929000</v>
          </cell>
          <cell r="G1038">
            <v>5306935.16</v>
          </cell>
          <cell r="H1038">
            <v>5241809.1000000006</v>
          </cell>
        </row>
        <row r="1039">
          <cell r="D1039" t="str">
            <v>مجموعة النفيعي للاستثمار</v>
          </cell>
          <cell r="E1039"/>
          <cell r="F1039">
            <v>22935813000</v>
          </cell>
          <cell r="G1039">
            <v>22935813000</v>
          </cell>
          <cell r="H1039">
            <v>22935813000</v>
          </cell>
        </row>
        <row r="1040">
          <cell r="D1040" t="str">
            <v>شركة العربي المالية</v>
          </cell>
          <cell r="E1040"/>
          <cell r="F1040">
            <v>5837100174.3699999</v>
          </cell>
          <cell r="G1040">
            <v>8761922917.8400002</v>
          </cell>
          <cell r="H1040">
            <v>11267901174.639999</v>
          </cell>
        </row>
        <row r="1041">
          <cell r="D1041" t="str">
            <v>شركة عودة كابيتال</v>
          </cell>
          <cell r="E1041"/>
          <cell r="F1041">
            <v>2617253611</v>
          </cell>
          <cell r="G1041">
            <v>2553679938</v>
          </cell>
          <cell r="H1041">
            <v>2581067961.0000005</v>
          </cell>
        </row>
        <row r="1042">
          <cell r="D1042" t="str">
            <v>شركة سيتي جروب العربية السعودية</v>
          </cell>
          <cell r="E1042"/>
          <cell r="F1042">
            <v>16245017072</v>
          </cell>
          <cell r="G1042">
            <v>15191373525</v>
          </cell>
          <cell r="H1042">
            <v>24280801283</v>
          </cell>
        </row>
        <row r="1043">
          <cell r="D1043" t="str">
            <v>شركة كريديت سويس العربية السعودية</v>
          </cell>
          <cell r="E1043"/>
          <cell r="F1043">
            <v>6181777212.0299978</v>
          </cell>
          <cell r="G1043">
            <v>5940417018.6900024</v>
          </cell>
          <cell r="H1043">
            <v>5459525066.5600014</v>
          </cell>
        </row>
        <row r="1044">
          <cell r="D1044" t="str">
            <v>دويتشه العربية السعودية للأوراق المالية</v>
          </cell>
          <cell r="E1044"/>
          <cell r="F1044">
            <v>3037945000</v>
          </cell>
          <cell r="G1044">
            <v>2767835000</v>
          </cell>
          <cell r="H1044">
            <v>3799162000</v>
          </cell>
        </row>
        <row r="1045">
          <cell r="D1045" t="str">
            <v>شركة المجموعة المالية-هيرميس السعودية</v>
          </cell>
          <cell r="E1045"/>
          <cell r="F1045">
            <v>62428795277.839996</v>
          </cell>
          <cell r="G1045">
            <v>42782361231.480003</v>
          </cell>
          <cell r="H1045">
            <v>38373674760.046501</v>
          </cell>
        </row>
        <row r="1046">
          <cell r="D1046" t="str">
            <v>شركة الإمارات دبي الوطني كابيتال السعودية</v>
          </cell>
          <cell r="E1046"/>
          <cell r="F1046">
            <v>898393518</v>
          </cell>
          <cell r="G1046">
            <v>861747925</v>
          </cell>
          <cell r="H1046">
            <v>0</v>
          </cell>
        </row>
        <row r="1047">
          <cell r="D1047" t="str">
            <v>فاب كابيتال المالية</v>
          </cell>
          <cell r="E1047"/>
          <cell r="F1047">
            <v>105661883670</v>
          </cell>
          <cell r="G1047">
            <v>100719244365.00002</v>
          </cell>
          <cell r="H1047">
            <v>105202069098.99998</v>
          </cell>
        </row>
        <row r="1048">
          <cell r="D1048" t="str">
            <v>شركة جي أي بي كابيتال</v>
          </cell>
          <cell r="E1048"/>
          <cell r="F1048">
            <v>0</v>
          </cell>
          <cell r="G1048">
            <v>0</v>
          </cell>
          <cell r="H1048">
            <v>0</v>
          </cell>
        </row>
        <row r="1049">
          <cell r="D1049" t="str">
            <v>شركة جولدمان ساكس العربية السعودية</v>
          </cell>
          <cell r="E1049"/>
          <cell r="F1049">
            <v>710419698.09000003</v>
          </cell>
          <cell r="G1049">
            <v>609918000</v>
          </cell>
          <cell r="H1049">
            <v>621025935.38999999</v>
          </cell>
        </row>
        <row r="1050">
          <cell r="D1050" t="str">
            <v>شركة إتش إس بي سي العربية السعودية المحدودة</v>
          </cell>
          <cell r="E1050"/>
          <cell r="F1050">
            <v>378392958789.32477</v>
          </cell>
          <cell r="G1050">
            <v>382822284511.19</v>
          </cell>
          <cell r="H1050">
            <v>399878035552.04999</v>
          </cell>
        </row>
        <row r="1051">
          <cell r="D1051" t="str">
            <v>شركة إتقان كابيتال</v>
          </cell>
          <cell r="E1051"/>
          <cell r="F1051">
            <v>301803947</v>
          </cell>
          <cell r="G1051">
            <v>301803947</v>
          </cell>
          <cell r="H1051">
            <v>290837539</v>
          </cell>
        </row>
        <row r="1052">
          <cell r="D1052" t="str">
            <v>شركة جدوى للاستثمار</v>
          </cell>
          <cell r="E1052"/>
          <cell r="F1052">
            <v>315227769.60000002</v>
          </cell>
          <cell r="G1052">
            <v>315227769.60000002</v>
          </cell>
          <cell r="H1052">
            <v>315227769.60000002</v>
          </cell>
        </row>
        <row r="1053">
          <cell r="D1053" t="str">
            <v>شركة جي. بي. مورقان العربية السعودية</v>
          </cell>
          <cell r="E1053"/>
          <cell r="F1053">
            <v>116256915200</v>
          </cell>
          <cell r="G1053">
            <v>107513651020</v>
          </cell>
          <cell r="H1053">
            <v>114058075750</v>
          </cell>
        </row>
        <row r="1054">
          <cell r="D1054" t="str">
            <v>شركة قيمة المالية</v>
          </cell>
          <cell r="E1054"/>
          <cell r="F1054">
            <v>6287791000</v>
          </cell>
          <cell r="G1054">
            <v>6157748605.7399998</v>
          </cell>
          <cell r="H1054">
            <v>6157748605.7399998</v>
          </cell>
        </row>
        <row r="1055">
          <cell r="D1055" t="str">
            <v>شركة مورغان ستانلي السعودية</v>
          </cell>
          <cell r="E1055"/>
          <cell r="F1055">
            <v>0</v>
          </cell>
          <cell r="G1055">
            <v>0</v>
          </cell>
          <cell r="H1055">
            <v>0</v>
          </cell>
        </row>
        <row r="1056">
          <cell r="D1056" t="str">
            <v>شركة مشاركة المالية</v>
          </cell>
          <cell r="E1056"/>
          <cell r="F1056">
            <v>7793172000</v>
          </cell>
          <cell r="G1056">
            <v>8377150889.9500008</v>
          </cell>
          <cell r="H1056">
            <v>11713796550.0748</v>
          </cell>
        </row>
        <row r="1057">
          <cell r="D1057" t="str">
            <v>شركة النمو المالية للاستشارات المالية</v>
          </cell>
          <cell r="E1057"/>
          <cell r="F1057">
            <v>122329404835.94507</v>
          </cell>
          <cell r="G1057">
            <v>130270767625.13507</v>
          </cell>
          <cell r="H1057">
            <v>136782835002.13507</v>
          </cell>
        </row>
        <row r="1058">
          <cell r="D1058" t="str">
            <v>شركة أصول و بخيت الاستثمارية</v>
          </cell>
          <cell r="E1058"/>
          <cell r="F1058">
            <v>871741500.03000009</v>
          </cell>
          <cell r="G1058">
            <v>961178993.16999996</v>
          </cell>
          <cell r="H1058">
            <v>1030739363.5899999</v>
          </cell>
        </row>
        <row r="1059">
          <cell r="D1059" t="str">
            <v>شركة الرياض المالية</v>
          </cell>
          <cell r="E1059"/>
          <cell r="F1059">
            <v>820848220265.64832</v>
          </cell>
          <cell r="G1059">
            <v>772546657302.83899</v>
          </cell>
          <cell r="H1059">
            <v>765215140635.63452</v>
          </cell>
        </row>
        <row r="1060">
          <cell r="D1060" t="str">
            <v>شركة السعودي الفرنسي كابيتال</v>
          </cell>
          <cell r="E1060"/>
          <cell r="F1060">
            <v>24951442601.262505</v>
          </cell>
          <cell r="G1060">
            <v>25201274959.715</v>
          </cell>
          <cell r="H1060">
            <v>25730960330.794998</v>
          </cell>
        </row>
        <row r="1061">
          <cell r="D1061" t="str">
            <v>الشركة السعودية للاقتصاد والتنمية للأوراق المالية (سدكو كابيتال)</v>
          </cell>
          <cell r="E1061"/>
          <cell r="F1061">
            <v>0</v>
          </cell>
          <cell r="G1061">
            <v>0</v>
          </cell>
          <cell r="H1061">
            <v>0</v>
          </cell>
        </row>
        <row r="1062">
          <cell r="D1062" t="str">
            <v>شركة شعاع كابيتال العربية السعودية</v>
          </cell>
          <cell r="E1062"/>
          <cell r="F1062">
            <v>0</v>
          </cell>
          <cell r="G1062">
            <v>0</v>
          </cell>
          <cell r="H1062">
            <v>0</v>
          </cell>
        </row>
        <row r="1063">
          <cell r="D1063" t="str">
            <v>شركة الأهلي المالية</v>
          </cell>
          <cell r="E1063"/>
          <cell r="F1063">
            <v>154511450448.80746</v>
          </cell>
          <cell r="G1063">
            <v>185127496416.89499</v>
          </cell>
          <cell r="H1063">
            <v>157352995959.36353</v>
          </cell>
        </row>
        <row r="1064">
          <cell r="D1064" t="str">
            <v>ستايت ستريت السعودية للحلول المالية</v>
          </cell>
          <cell r="E1064"/>
          <cell r="F1064">
            <v>6532855452.6201315</v>
          </cell>
          <cell r="G1064">
            <v>6844917891.0460396</v>
          </cell>
          <cell r="H1064">
            <v>7499578003.9582491</v>
          </cell>
        </row>
        <row r="1065">
          <cell r="D1065" t="str">
            <v>شركة نورذن ترست العربية السعودية</v>
          </cell>
          <cell r="E1065"/>
          <cell r="F1065">
            <v>622463739575.78455</v>
          </cell>
          <cell r="G1065">
            <v>665788179000</v>
          </cell>
          <cell r="H1065">
            <v>720346791000</v>
          </cell>
        </row>
        <row r="1066">
          <cell r="D1066" t="str">
            <v>شركة يو بي إس العربية السعودية</v>
          </cell>
          <cell r="E1066"/>
          <cell r="F1066">
            <v>0</v>
          </cell>
          <cell r="G1066">
            <v>0</v>
          </cell>
          <cell r="H1066">
            <v>0</v>
          </cell>
        </row>
        <row r="1067">
          <cell r="D1067" t="str">
            <v>شركة الوطني لإدارة الثروات</v>
          </cell>
          <cell r="E1067"/>
          <cell r="F1067">
            <v>0</v>
          </cell>
          <cell r="G1067">
            <v>694107783.86000001</v>
          </cell>
          <cell r="H1067">
            <v>843199337.33000004</v>
          </cell>
        </row>
        <row r="1068">
          <cell r="D1068" t="str">
            <v>يقين المالية</v>
          </cell>
          <cell r="E1068"/>
          <cell r="F1068">
            <v>38768139.18</v>
          </cell>
          <cell r="G1068">
            <v>29317229.140000001</v>
          </cell>
          <cell r="H1068">
            <v>29726051.879999999</v>
          </cell>
        </row>
        <row r="1069">
          <cell r="D1069" t="str">
            <v>شركة الراجحي المالية</v>
          </cell>
          <cell r="E1069"/>
          <cell r="F1069">
            <v>2279405787</v>
          </cell>
          <cell r="G1069">
            <v>2369091587.6700001</v>
          </cell>
          <cell r="H1069">
            <v>3771279588.1300001</v>
          </cell>
        </row>
        <row r="1070">
          <cell r="D1070" t="str">
            <v>الخليج الدولية للاستثمار</v>
          </cell>
          <cell r="E1070"/>
          <cell r="F1070">
            <v>0</v>
          </cell>
          <cell r="G1070">
            <v>0</v>
          </cell>
          <cell r="H1070">
            <v>0</v>
          </cell>
        </row>
        <row r="1071">
          <cell r="D1071" t="str">
            <v>شركة بيت التمويل السعودي الكويتي</v>
          </cell>
          <cell r="E1071"/>
          <cell r="F1071">
            <v>331364000</v>
          </cell>
          <cell r="G1071">
            <v>331364000</v>
          </cell>
          <cell r="H1071">
            <v>331364000</v>
          </cell>
        </row>
        <row r="1072">
          <cell r="D1072" t="str">
            <v>شركة سهم كابيتال المالية</v>
          </cell>
          <cell r="E1072"/>
          <cell r="F1072">
            <v>0</v>
          </cell>
          <cell r="G1072">
            <v>0</v>
          </cell>
          <cell r="H1072">
            <v>0</v>
          </cell>
        </row>
        <row r="1073">
          <cell r="D1073" t="str">
            <v>ستاندرد تشارترد كابيتال العربية السعودية</v>
          </cell>
          <cell r="E1073"/>
          <cell r="F1073">
            <v>195879465.19</v>
          </cell>
          <cell r="G1073">
            <v>208625000</v>
          </cell>
          <cell r="H1073">
            <v>280957000</v>
          </cell>
        </row>
        <row r="1074">
          <cell r="D1074" t="str">
            <v>شركة ميريل لنش المملكة العربية السعودية</v>
          </cell>
          <cell r="E1074"/>
          <cell r="F1074"/>
          <cell r="G1074"/>
          <cell r="H1074">
            <v>5746086478.9700003</v>
          </cell>
        </row>
        <row r="1075">
          <cell r="D1075" t="str">
            <v>شركة كامكو للإستثمار</v>
          </cell>
          <cell r="E1075"/>
          <cell r="F1075"/>
          <cell r="G1075"/>
          <cell r="H1075">
            <v>13252200</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توسط"/>
      <sheetName val="المصعدة"/>
      <sheetName val="سويت-عولجت"/>
      <sheetName val="Sheet4"/>
      <sheetName val="جداول حماية المستثمر (10-11-12)"/>
    </sheetNames>
    <sheetDataSet>
      <sheetData sheetId="0"/>
      <sheetData sheetId="1"/>
      <sheetData sheetId="2"/>
      <sheetData sheetId="3"/>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A3C3B1BE-3737-4BC8-B58A-FBA04F64EA49}" name="Table8897" displayName="Table8897" ref="C10:BQ223" totalsRowShown="0" headerRowDxfId="810" dataDxfId="809" tableBorderDxfId="808" dataCellStyle="Percent">
  <autoFilter ref="C10:BQ223" xr:uid="{49981200-B4FB-4A54-A946-4B2F5FC40DCA}"/>
  <sortState xmlns:xlrd2="http://schemas.microsoft.com/office/spreadsheetml/2017/richdata2" ref="C11:BQ223">
    <sortCondition descending="1" ref="BP10:BP223"/>
  </sortState>
  <tableColumns count="67">
    <tableColumn id="1" xr3:uid="{8600E595-277D-4E54-94AF-57405D88E439}" name="#" dataDxfId="807"/>
    <tableColumn id="62" xr3:uid="{8BD14A81-EB34-4FDA-8DD4-01034703B8F6}" name="مؤسسات السوق المالية" dataDxfId="806"/>
    <tableColumn id="61" xr3:uid="{92D879C6-B8C3-4BA7-BE83-AF9C7E995BC4}" name="Capital Market Institutions" dataDxfId="805"/>
    <tableColumn id="3" xr3:uid="{9CDB3D14-8760-4DAB-9E53-3B4418BC92E4}" name="العدد Number الربع الرابع  عام2017مQuarter 4-2017" dataDxfId="804" dataCellStyle="Percent"/>
    <tableColumn id="4" xr3:uid="{EB77B355-7EFC-449A-B108-86400A7CE589}" name="نسبة السعودة  Saudization % الربع الرابع  عام2017مQuarter 4-2017" dataDxfId="803" dataCellStyle="Percent"/>
    <tableColumn id="5" xr3:uid="{8FFF736C-D098-48EE-BC42-94A1A5409295}" name="العدد Number الربع الأول عام2018مQuarter 1-2018" dataDxfId="802" dataCellStyle="Percent"/>
    <tableColumn id="6" xr3:uid="{AD5198CF-2671-494B-B663-70BF9A8B6DCF}" name="نسبة السعودة  Saudization % الربع الأول عام2018مQuarter 1-2018" dataDxfId="801" dataCellStyle="Percent"/>
    <tableColumn id="7" xr3:uid="{15E847BD-A98C-4CEC-B1AE-38D46D83CEE4}" name="العدد Number الربع الثاني  عام2018مQuarter 2-2018" dataDxfId="800" dataCellStyle="Percent"/>
    <tableColumn id="8" xr3:uid="{EF943995-282D-4CCD-9FC9-588353438EFA}" name="نسبة السعودة  Saudization % الربع الثاني  عام2018مQuarter 2-2018" dataDxfId="799" dataCellStyle="Percent"/>
    <tableColumn id="9" xr3:uid="{DA190845-77C5-486D-94E7-4C371E9201F0}" name="العدد Number الربع الثالث عام2018مQuarter 3-2018" dataDxfId="798" dataCellStyle="Percent"/>
    <tableColumn id="10" xr3:uid="{5667F834-F972-4866-A69C-07D774C5C3C8}" name="نسبة السعودة  Saudization % الربع الثالث عام2018مQuarter 3-2018" dataDxfId="797" dataCellStyle="Percent"/>
    <tableColumn id="11" xr3:uid="{A249D75B-7E73-4656-9E50-857BF67618F6}" name="العدد Number الربع الرابع  عام2018مQuarter 4-2018" dataDxfId="796" dataCellStyle="Percent"/>
    <tableColumn id="12" xr3:uid="{994DDD57-5770-48B1-BE3D-069D274F978F}" name="نسبة السعودة  Saudization % الربع الرابع  عام2018مQuarter 4-2018" dataDxfId="795" dataCellStyle="Percent"/>
    <tableColumn id="13" xr3:uid="{EA534CBC-9FD9-4F13-B140-368E28FE22AF}" name="العدد Number الربع الأول عام2019مQuarter 1-2019" dataDxfId="794" dataCellStyle="Percent"/>
    <tableColumn id="14" xr3:uid="{744A7787-8BAC-4A17-A8D0-829C4CCC1C6F}" name="نسبة السعودة  Saudization % الربع الأول عام2019مQuarter 2-2019" dataDxfId="793" dataCellStyle="Percent"/>
    <tableColumn id="15" xr3:uid="{8D9BB5D8-2540-479A-8151-0165008A0EF4}" name="العدد Number الربع الثاني  عام2019مQuarter 2-2019" dataDxfId="792" dataCellStyle="Percent"/>
    <tableColumn id="16" xr3:uid="{5270B56B-A2BF-4557-89F1-C1314FEF34B6}" name="نسبة السعودة  Saudization % الربع الثاني  عام2019مQuarter 3-2019" dataDxfId="791" dataCellStyle="Percent"/>
    <tableColumn id="17" xr3:uid="{4537EB4B-F724-4606-B095-47AC621A26E6}" name="العدد Number الربع الثالث عام2019مQuarter 3-2019" dataDxfId="790" dataCellStyle="Percent"/>
    <tableColumn id="18" xr3:uid="{8C0FB44E-ACF4-4CF0-A9FE-FD779ABA0AC2}" name="نسبة السعودة  Saudization % الربع الثالث عام2019مQuarter 4-2019" dataDxfId="789" dataCellStyle="Percent"/>
    <tableColumn id="19" xr3:uid="{37E35A55-C2B3-44A4-947D-683D60F72680}" name="العدد Number الربع الرابع  عام2019مQuarter 4-2019" dataDxfId="788" dataCellStyle="Percent"/>
    <tableColumn id="20" xr3:uid="{EB02E8FE-1643-44EF-92E9-2AE75957E88C}" name="نسبة السعودة  Saudization % الربع الرابع  عام2019مQuarter 4-2019" dataDxfId="787" dataCellStyle="Percent"/>
    <tableColumn id="21" xr3:uid="{FEC01D59-A30B-4D32-806C-CFF31B5DFE4F}" name="العدد Number الربع الأول عام2020مQuarter 1-2020" dataDxfId="786" dataCellStyle="Percent"/>
    <tableColumn id="22" xr3:uid="{80285B6B-0E09-4E77-A42F-0BF2281646B4}" name="نسبة السعودة  Saudization % الربع الأول عام2020مQuarter 1-2020" dataDxfId="785" dataCellStyle="Percent"/>
    <tableColumn id="23" xr3:uid="{8B494AC9-9DA4-4665-AEEE-9526BBEC7BC4}" name="العدد Number الربع الثاني  عام2020مQuarter 2-2020" dataDxfId="784" dataCellStyle="Percent"/>
    <tableColumn id="24" xr3:uid="{ECAB4EC4-B569-416B-9B9B-27EF3A01837C}" name="نسبة السعودة  Saudization % الربع الثاني  عام2020مQuarter 2-2020" dataDxfId="783" dataCellStyle="Percent"/>
    <tableColumn id="25" xr3:uid="{746D587E-709D-4CB3-8DC9-A85BFB181657}" name="العدد Number الربع الثالث عام2020مQuarter 3-2020" dataDxfId="782" dataCellStyle="Percent"/>
    <tableColumn id="26" xr3:uid="{587B8FB2-2490-4CC0-A086-F4DF3F5F9AA2}" name="نسبة السعودة  Saudization % الربع الثالث عام2020مQuarter 3-2020" dataDxfId="781" dataCellStyle="Percent"/>
    <tableColumn id="27" xr3:uid="{CCFE4C20-F006-46D2-BC1D-D4775F017930}" name="العدد Number الربع الرابع  عام2020مQuarter 4-2020" dataDxfId="780" dataCellStyle="Percent"/>
    <tableColumn id="28" xr3:uid="{A3A7A4E3-1512-4FC3-AF0E-7CA69EBDDFE9}" name="نسبة السعودة  Saudization % الربع الرابع  عام2020مQuarter 4-2020" dataDxfId="779" dataCellStyle="Percent"/>
    <tableColumn id="29" xr3:uid="{484DB5B8-C1FC-4D2C-85EF-7E945BB05FC3}" name="العدد Number الربع الأول عام2021مQuarter 1-2021" dataDxfId="778" dataCellStyle="Percent"/>
    <tableColumn id="30" xr3:uid="{B5421FD4-A76A-4EF2-AFAD-6D78F79E6ED6}" name="نسبة السعودة  Saudization % الربع الأول عام2021مQuarter 1-2021" dataDxfId="777" dataCellStyle="Percent"/>
    <tableColumn id="31" xr3:uid="{A42D2E25-24E5-417D-AB94-6AAF6D614608}" name="العدد Number الربع الثاني  عام2021مQuarter 2-2021" dataDxfId="776"/>
    <tableColumn id="32" xr3:uid="{D7A7D564-8AF5-4945-9DC6-CAF8ED5BC637}" name="نسبة السعودة  Saudization % الربع الثاني  عام2021مQuarter 2-2021" dataDxfId="775" dataCellStyle="Percent"/>
    <tableColumn id="33" xr3:uid="{E1467123-1B49-448C-BB4B-07739D7CC0E5}" name="العدد Number الربع الثالث عام2021مQuarter 3-2021" dataDxfId="774" dataCellStyle="Percent"/>
    <tableColumn id="34" xr3:uid="{1AFAD098-6E5E-42A6-B9BA-2830B6A057BC}" name="نسبة السعودة  Saudization % الربع الثالث عام2021مQuarter 3-2021" dataDxfId="773" dataCellStyle="Percent"/>
    <tableColumn id="35" xr3:uid="{01E55C25-8873-4424-B7E1-C03906C935EB}" name="العدد Number الربع الرابع  عام2021مQuarter 4-2021" dataDxfId="772" dataCellStyle="Percent"/>
    <tableColumn id="36" xr3:uid="{D6B4B7FE-2C5F-4D9A-8B21-03D11739F84F}" name="نسبة السعودة  Saudization % الربع الرابع  عام2021مQuarter 4-2021" dataDxfId="771" dataCellStyle="Percent"/>
    <tableColumn id="37" xr3:uid="{9DA2D63B-56E2-442F-AC56-A51E5CA5418E}" name="العدد Number الربع الأول عام2022مQuarter 1-2022" dataDxfId="770" dataCellStyle="Percent"/>
    <tableColumn id="38" xr3:uid="{02909088-B20F-4896-B21B-9551B805CFFF}" name="نسبة السعودة  Saudization % الربع الأول عام2022مQuarter 1-2022" dataDxfId="769" dataCellStyle="Percent"/>
    <tableColumn id="39" xr3:uid="{6FE23DE5-0F5B-40D8-8C1A-34BCADE67999}" name="العدد Number الربع الثاني  عام2022مQuarter 2-2022" dataDxfId="768" dataCellStyle="Percent"/>
    <tableColumn id="40" xr3:uid="{C4EAA369-3A1C-49FA-AF3B-0F20BACF8479}" name="نسبة السعودة  Saudization % الربع الثاني  عام2022مQuarter 2-2022" dataDxfId="767" dataCellStyle="Percent"/>
    <tableColumn id="41" xr3:uid="{3E38AA6B-7EB7-453F-91B3-2C8CF9D97B92}" name="العدد Number الربع الثالث عام2022مQuarter 3-2022" dataDxfId="766" dataCellStyle="Percent"/>
    <tableColumn id="42" xr3:uid="{3BE1AC43-2759-46D1-B040-AA87AF075774}" name="نسبة السعودة  Saudization % الربع الثالث عام2022مQuarter 3-2022" dataDxfId="765" dataCellStyle="Percent"/>
    <tableColumn id="43" xr3:uid="{A0183B8E-6DCC-437F-9478-8850442DD648}" name="العدد Number الربع الرابع  عام2022مQuarter 4-2022" dataDxfId="764" dataCellStyle="Percent"/>
    <tableColumn id="44" xr3:uid="{7BAA5C5C-712F-47DE-8F33-CBB1BD292171}" name="نسبة السعودة  Saudization % الربع الرابع عام2022مQuarter 4-2022 " dataDxfId="763" dataCellStyle="Percent"/>
    <tableColumn id="45" xr3:uid="{139472F8-14FF-435D-9183-253F17655756}" name="العدد Number الربع الأول عام2023مQuarter 1-2023" dataDxfId="762" dataCellStyle="Percent"/>
    <tableColumn id="46" xr3:uid="{1F56B93E-0F41-4567-9BFC-3CCF9DF093AF}" name="نسبة السعودة  Saudization % الربع الأول عام2023مQuarter 1-2023" dataDxfId="761" dataCellStyle="Percent"/>
    <tableColumn id="47" xr3:uid="{E46469DA-3598-4F75-8F71-24D1B31E21B1}" name="العدد Number الربع الثاني عام2023مQuarter 2-2023" dataDxfId="760" dataCellStyle="Percent"/>
    <tableColumn id="48" xr3:uid="{AE9D137F-E8BE-457C-8DAD-76F62B10BED2}" name="نسبة السعودة  Saudization % الربع الثاني عام2023م Quarter 2-2023" dataDxfId="759" dataCellStyle="Percent"/>
    <tableColumn id="49" xr3:uid="{B9224F2B-BBA2-41F7-ACF4-4F5098D989C8}" name="العدد Number الربع الثالث عام 2023م_x000a_Quarter 3-2023" dataDxfId="758" dataCellStyle="Percent"/>
    <tableColumn id="50" xr3:uid="{CCF10FB9-81CA-4255-A1BF-DB361D1BBD92}" name="نسبة السعودة  Saudization % الربع الثالث _x000a_عام 2023م_x000a_Quarter 3-2023" dataDxfId="757" dataCellStyle="Percent"/>
    <tableColumn id="51" xr3:uid="{28474292-4B63-49BE-9F5C-0CFF75EA394C}" name="العدد Number الربع الرابع  عام2023مQuarter 4-2023" dataDxfId="756" dataCellStyle="Percent"/>
    <tableColumn id="52" xr3:uid="{68678326-A22C-492D-B452-3E09E9B451FC}" name="نسبة السعودة  Saudization % الربع الرابع عام2023مQuarter 4-2023" dataDxfId="755" dataCellStyle="Percent"/>
    <tableColumn id="53" xr3:uid="{363587FA-D47C-409B-9091-173E9BB09C2C}" name="العدد Number_x000a_ الربع الأول عام 2024م_x000a_Quarter 1-2024" dataDxfId="754" dataCellStyle="Percent"/>
    <tableColumn id="54" xr3:uid="{CBAE8505-75D3-4DF3-99BC-89CEFDD00608}" name="نسبة السعودة  Saudization %_x000a_ الربع الأول عام 2024م_x000a_Quarter 1-2024" dataDxfId="753" dataCellStyle="Percent"/>
    <tableColumn id="55" xr3:uid="{61F12FC3-C36F-4709-B5C7-11A31A82AAF6}" name="العدد Number_x000a_ الربع الثاني عام 2024م_x000a_Quarter 2-2024" dataDxfId="752" dataCellStyle="Percent"/>
    <tableColumn id="56" xr3:uid="{EE9D8FA0-5E2C-45AE-8592-5B702A294516}" name="نسبة السعودة  Saudization %_x000a_ الربع الثاني عام 2024م_x000a_Quarter 2-2024" dataDxfId="751" dataCellStyle="Percent"/>
    <tableColumn id="57" xr3:uid="{D1320A50-409B-4CC2-8CD4-FE9A2D7329F7}" name="العدد Number_x000a_الربع الثالث عام 2024م_x000a_Quarter 3-2024" dataDxfId="750" dataCellStyle="Percent"/>
    <tableColumn id="58" xr3:uid="{3B932D36-30AE-4679-B976-CA6349B78A7A}" name="نسبة السعودة  Saudization %_x000a_ الربع الثالث عام 2024م_x000a_Quarter 3-2024" dataDxfId="749" dataCellStyle="Percent"/>
    <tableColumn id="59" xr3:uid="{CD9AF583-36B5-4886-AAE4-7FDAF5D73EF1}" name="العدد Number_x000a_الربع الرابع عام 2024م_x000a_Quarter 4-2024" dataDxfId="748" dataCellStyle="Percent"/>
    <tableColumn id="60" xr3:uid="{4838BF85-511C-456A-8C57-BEB99A45A471}" name="نسبة السعودة  Saudization %_x000a_ الربع الرابع عام 2024م_x000a_Quarter 4-2024" dataDxfId="747" dataCellStyle="Percent"/>
    <tableColumn id="63" xr3:uid="{D6AA2B4F-D566-4239-A589-B5973FC3589F}" name="العدد Number_x000a_ الربع الأول عام 2025م_x000a_Quarter 1-2025" dataDxfId="746" dataCellStyle="Percent"/>
    <tableColumn id="64" xr3:uid="{CC7A04F3-CB96-4067-AEE6-91DF8DE87197}" name="نسبة السعودة  Saudization %_x000a_ الربع الأول عام 2025م_x000a_Quarter 1-2025" dataDxfId="745" dataCellStyle="Percent"/>
    <tableColumn id="2" xr3:uid="{13694E9A-87F6-44AD-987F-B85168E21FBD}" name="العدد Number_x000a_ الربع الثاني عام 2025م_x000a_Quarter 2-2025" dataDxfId="744" dataCellStyle="Percent"/>
    <tableColumn id="65" xr3:uid="{F7D52B63-015F-43C0-93EE-C26800EFFD22}" name="نسبة السعودة  Saudization %_x000a_ الربع الثاني عام 2025م_x000a_Quarter 2-2025" dataDxfId="743" dataCellStyle="Percent"/>
    <tableColumn id="66" xr3:uid="{5048B1D7-B278-494C-BB49-D79679BAFB67}" name="العدد Number_x000a_ الربع الثالث عام 2025م_x000a_Quarter 3-2025" dataDxfId="742" dataCellStyle="Percent">
      <calculatedColumnFormula>VLOOKUP(Table8897[[#This Row],[مؤسسات السوق المالية]],'[1]بحسب مؤسسة السوق المالية '!$D$14:$J$217,6,0)</calculatedColumnFormula>
    </tableColumn>
    <tableColumn id="67" xr3:uid="{B5CDD4E1-5D73-4334-B169-DE5ACA54E0B3}" name="نسبة السعودة  Saudization %_x000a_ الربع الثالث عام 2025م_x000a_Quarter 3-2025" dataDxfId="741" dataCellStyle="Percent"/>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8C7AEF93-65D5-4842-8B44-EFD78B5F7295}" name="Table9491" displayName="Table9491" ref="C11:AK130" headerRowDxfId="277" dataDxfId="276" tableBorderDxfId="275">
  <autoFilter ref="C11:AK130" xr:uid="{76A53C78-499A-48A6-AA91-D226C53B3CF8}"/>
  <sortState xmlns:xlrd2="http://schemas.microsoft.com/office/spreadsheetml/2017/richdata2" ref="C12:AK130">
    <sortCondition ref="C11:C130"/>
  </sortState>
  <tableColumns count="35">
    <tableColumn id="1" xr3:uid="{DCB66BB9-21DF-497E-8D6B-B282995E2674}" name="#" totalsRowLabel="Total" dataDxfId="274" totalsRowDxfId="273"/>
    <tableColumn id="2" xr3:uid="{A9E0D091-5BF6-4FC4-909E-C6B614BB717A}" name="مؤسسات السوق المالية" dataDxfId="272" totalsRowDxfId="271"/>
    <tableColumn id="34" xr3:uid="{2837966B-DF0F-456F-AAFB-B6C7F5D3948B}" name="Capital Market Institutions" dataDxfId="270" totalsRowDxfId="269"/>
    <tableColumn id="3" xr3:uid="{A4474CA2-1B33-4826-8D1A-78562BEAD59E}" name="الربع الرابع عام  2017م Quarter 4 _x000a_ 2017" dataDxfId="268" totalsRowDxfId="267"/>
    <tableColumn id="4" xr3:uid="{E522DBE1-F598-42FA-AAAF-5AD36B4F002F}" name="الربع الأول عام  2018م Quarter 1 _x000a_ 2018" dataDxfId="266" totalsRowDxfId="265"/>
    <tableColumn id="5" xr3:uid="{FD6904DA-1288-4C74-914E-093FA3D1B0EC}" name="الربع الثاني عام  2018م Quarter 2 _x000a_ 2018" dataDxfId="264" totalsRowDxfId="263"/>
    <tableColumn id="6" xr3:uid="{C0C77788-57D6-4BCC-B951-DA5BB780A967}" name="الربع الثالث عام  2018م Quarter 3 _x000a_ 2018" dataDxfId="262" totalsRowDxfId="261"/>
    <tableColumn id="7" xr3:uid="{34A77A2F-AFC1-4628-B810-F1855920757C}" name="الربع الرابع عام  2018م Quarter 4 _x000a_ 2018" dataDxfId="260" totalsRowDxfId="259"/>
    <tableColumn id="8" xr3:uid="{32072FA8-6975-4144-88A2-FCDF5525B64C}" name="الربع الأول عام  2019م Quarter 1 _x000a_ 2019" dataDxfId="258" totalsRowDxfId="257"/>
    <tableColumn id="9" xr3:uid="{3CCCFD92-A364-4B97-BFB3-DB035F265562}" name="الربع الثاني عام 2019م Quarter 2 _x000a_ 2019" dataDxfId="256" totalsRowDxfId="255"/>
    <tableColumn id="10" xr3:uid="{999B7DF6-F4CD-4E16-AD95-75B39C67C4AB}" name="الربع الثالث عام 2019م Quarter 3 _x000a_ 2019" dataDxfId="254" totalsRowDxfId="253"/>
    <tableColumn id="11" xr3:uid="{BF3DDF5D-996D-4A0C-BC65-A303770B7776}" name="الربع الرابع عام 2019م Quarter 4_x000a_ 2019" dataDxfId="252" totalsRowDxfId="251"/>
    <tableColumn id="12" xr3:uid="{FE7E2D02-5D09-4666-A7D9-D4CDA38FCC6E}" name="الربع الأول عام 2020م Quarter 1 _x000a_ 2020" dataDxfId="250" totalsRowDxfId="249"/>
    <tableColumn id="13" xr3:uid="{5A011AED-739A-4FB1-863B-9D073E8F43B0}" name="الربع الثاني عام 2020م Quarter 2 _x000a_ 2020" dataDxfId="248" totalsRowDxfId="247"/>
    <tableColumn id="14" xr3:uid="{804C88A8-B4BB-4F9E-8651-53FE3CC2FC7C}" name="الربع الثالث عام 2020م Quarter 3 _x000a_ 2020" dataDxfId="246" totalsRowDxfId="245"/>
    <tableColumn id="15" xr3:uid="{04528B79-BF93-40CE-90DB-83DAF421A60B}" name="الربع الرابع عام 2020م Quarter 4 _x000a_ 2020" dataDxfId="244" totalsRowDxfId="243"/>
    <tableColumn id="16" xr3:uid="{D974950E-C50C-4F7C-B11A-C75283253D0C}" name="الربع الأول عام 2021م Quarter 1 _x000a_ 2021" dataDxfId="242" totalsRowDxfId="241"/>
    <tableColumn id="17" xr3:uid="{58BA9BC9-197A-4CA3-940B-F6D1578B08B0}" name="الربع الثاني عام 2021م Quarter 2 _x000a_ 2021" dataDxfId="240" totalsRowDxfId="239"/>
    <tableColumn id="18" xr3:uid="{D73D4D5E-570B-4B8B-8FE9-36E620C6493C}" name="الربع الثالث عام 2021م Quarter 3 _x000a_ 2021" dataDxfId="238" totalsRowDxfId="237"/>
    <tableColumn id="19" xr3:uid="{5C24CD47-BD02-4CC0-91AE-94BB065C1D69}" name="الربع الرابع عام 2021م Quarter 4_x000a_ 2021" dataDxfId="236" totalsRowDxfId="235"/>
    <tableColumn id="20" xr3:uid="{120CF3CC-30D5-4417-B6A5-67BE9218F75D}" name="الربع الأول عام 2022م Quarter 1_x000a_ 2022" dataDxfId="234" totalsRowDxfId="233"/>
    <tableColumn id="21" xr3:uid="{A3B1124E-6422-435E-9B56-8FAD8F5D8E94}" name="الربع الثاني عام 2022م Quarter 2_x000a_ 2022" dataDxfId="232" totalsRowDxfId="231"/>
    <tableColumn id="22" xr3:uid="{142A8B13-CD92-49E7-90CB-DEA8D6A0D970}" name="الربع الثالث عام 2022م Quarter 3_x000a_ 2022" dataDxfId="230" totalsRowDxfId="229"/>
    <tableColumn id="23" xr3:uid="{E9361FE8-0E58-474A-A788-5EA222D696B0}" name="الربع الرابع عام 2022م Quarter 4 _x000a_ 2022" dataDxfId="228" totalsRowDxfId="227"/>
    <tableColumn id="25" xr3:uid="{7CF9B924-C7BA-41DE-81B4-496F2417379A}" name="الربع الأول عام 2023م_x000a_Quarter 1 2023" dataDxfId="226" totalsRowDxfId="225"/>
    <tableColumn id="24" xr3:uid="{0217BFE1-353F-45B0-93F5-1BEE73DD9C4A}" name="الربع الثاني عام 2023م_x000a_Quarter 2 2023" dataDxfId="224" totalsRowDxfId="223"/>
    <tableColumn id="26" xr3:uid="{2D9AEEC8-8846-4CDE-9DD2-4EF095672F2B}" name="الربع الثالث عام 2023م Quarter 3_x000a_ 2023" dataDxfId="222" totalsRowDxfId="221"/>
    <tableColumn id="27" xr3:uid="{DB22C559-245A-4AF0-915B-B68F0FAB530E}" name="الربع الرابع عام 2023م Quarter 4 _x000a_ 2023" dataDxfId="220" totalsRowDxfId="219"/>
    <tableColumn id="28" xr3:uid="{77E61307-B260-47D0-8CD8-75E217687106}" name="الربع الأول عام 2024م_x000a_Quarter 1 2024" totalsRowFunction="sum" dataDxfId="218" totalsRowDxfId="217"/>
    <tableColumn id="29" xr3:uid="{20A65AB8-687A-4D8A-A56F-7D9C84442EF7}" name="الربع الثاني عام  2024م_x000a_Quarter 2 2024" totalsRowFunction="sum" dataDxfId="216" totalsRowDxfId="215"/>
    <tableColumn id="30" xr3:uid="{7D6BBE67-D345-49DD-B0B0-0C2F4F9171A7}" name="الربع الثالث عام 2024م Quarter 3_x000a_ 2024" totalsRowFunction="sum" dataDxfId="214" totalsRowDxfId="213"/>
    <tableColumn id="31" xr3:uid="{F7C2CBFE-9567-4149-9FB4-027E29CE9270}" name="الربع الرابع عام 2024م Quarter 4_x000a_ 2024" totalsRowFunction="sum" dataDxfId="212" totalsRowDxfId="211"/>
    <tableColumn id="32" xr3:uid="{A88AC455-698F-4106-82CC-20BC524BAC2F}" name="الربع الأول عام 2025م Quarter 1_x000a_ 2025" totalsRowFunction="sum" dataDxfId="210" totalsRowDxfId="209"/>
    <tableColumn id="33" xr3:uid="{DE8BFB66-BFF8-4CFA-914A-9A9C4445D308}" name="الربع الثاني عام 2025م Quarter 2_x000a_ 2025" totalsRowFunction="sum" dataDxfId="208" totalsRowDxfId="207"/>
    <tableColumn id="35" xr3:uid="{216889A4-BBE2-4D64-AEC1-52FD4A7DE713}" name="الربع الثالث عام 2025م Quarter 3_x000a_ 2025" dataDxfId="206">
      <calculatedColumnFormula>VLOOKUP(Table9491[[#This Row],[مؤسسات السوق المالية]],'[2]سويت-عولجت'!$C$2:$F$87,4,0)</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6C9EBA-33B9-4EAC-AD87-B3F76E575B98}" name="Table94913" displayName="Table94913" ref="C11:H138" headerRowDxfId="204" dataDxfId="203" tableBorderDxfId="202">
  <autoFilter ref="C11:H138" xr:uid="{76A53C78-499A-48A6-AA91-D226C53B3CF8}"/>
  <sortState xmlns:xlrd2="http://schemas.microsoft.com/office/spreadsheetml/2017/richdata2" ref="C12:H138">
    <sortCondition ref="C11:C138"/>
  </sortState>
  <tableColumns count="6">
    <tableColumn id="1" xr3:uid="{D370FC37-08AB-46BD-945A-148726188F82}" name="#" totalsRowLabel="Total" dataDxfId="201" totalsRowDxfId="200"/>
    <tableColumn id="2" xr3:uid="{43D71344-2405-4CBC-B7E5-11003D4FD4F6}" name="مؤسسات السوق المالية" dataDxfId="199" totalsRowDxfId="198"/>
    <tableColumn id="34" xr3:uid="{A3EFCCDC-680C-4CE4-A131-E75B27C92F36}" name="Capital Market Institutions" dataDxfId="197"/>
    <tableColumn id="32" xr3:uid="{E6457038-A2AD-432A-9A25-E65112C03970}" name="الربع الأول عام 2025م_x000a_ Quarter 1 2025" totalsRowFunction="sum" dataDxfId="196" totalsRowDxfId="195"/>
    <tableColumn id="3" xr3:uid="{62643528-5D76-4EE2-BE36-2A3D3136C5A9}" name="الربع الثاني عام  2025م_x000a_Quarter 2 2025" totalsRowFunction="sum" dataDxfId="194" totalsRowDxfId="193"/>
    <tableColumn id="4" xr3:uid="{6362C6CC-AF9B-498C-AA2D-F35030F4253D}" name="الربع الثالث عام 2025م Quarter 3_x000a_ 2025" dataDxfId="192">
      <calculatedColumnFormula>VLOOKUP(Table94913[[#This Row],[مؤسسات السوق المالية]],[2]!Table3[[report name]:[الربع الثالث]],4,0)</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14008F3-D648-4D8E-840E-CCC027457660}" name="Table949134" displayName="Table949134" ref="C11:L110" headerRowDxfId="187" dataDxfId="186" tableBorderDxfId="185">
  <autoFilter ref="C11:L110" xr:uid="{214008F3-D648-4D8E-840E-CCC027457660}"/>
  <sortState xmlns:xlrd2="http://schemas.microsoft.com/office/spreadsheetml/2017/richdata2" ref="C12:K98">
    <sortCondition ref="K11:K98"/>
  </sortState>
  <tableColumns count="10">
    <tableColumn id="1" xr3:uid="{EF6477C8-7153-4E5D-95A5-808B01A0FAB9}" name="#" totalsRowLabel="Total" dataDxfId="184" totalsRowDxfId="183"/>
    <tableColumn id="2" xr3:uid="{A721442C-79D6-4D56-817A-1F2EC8EB1097}" name="مؤسسات السوق المالية" dataDxfId="182" totalsRowDxfId="181"/>
    <tableColumn id="34" xr3:uid="{AAA5812D-3BE7-4925-A16D-AE7373B09070}" name="Capital Market Institutions" dataDxfId="180" totalsRowDxfId="179"/>
    <tableColumn id="28" xr3:uid="{15D6E580-6E28-434D-99A4-AD829AFBAD7F}" name="الربع الأول عام 2024م_x000a_Quarter 1 2024" totalsRowFunction="custom" dataDxfId="178" totalsRowDxfId="177">
      <totalsRowFormula>SUM(F12:F110)</totalsRowFormula>
    </tableColumn>
    <tableColumn id="29" xr3:uid="{CE72C623-9F78-41D2-8964-C27B6A21D60D}" name="الربع الثاني عام  2024م_x000a_Quarter 2 2024" totalsRowFunction="custom" dataDxfId="176" totalsRowDxfId="175">
      <totalsRowFormula>SUM(G12:G110)</totalsRowFormula>
    </tableColumn>
    <tableColumn id="30" xr3:uid="{2741CADD-4542-404C-81B7-FECCD3839517}" name="الربع الثالث عام 2024م Quarter 3_x000a_ 2024" totalsRowFunction="custom" dataDxfId="174" totalsRowDxfId="173">
      <totalsRowFormula>SUM(H12:H110)</totalsRowFormula>
    </tableColumn>
    <tableColumn id="31" xr3:uid="{6000E46D-7674-4704-A46E-B05BA9F1342F}" name="الربع الرابع عام 2024م Quarter 4_x000a_ 2024" totalsRowFunction="custom" dataDxfId="172" totalsRowDxfId="171">
      <totalsRowFormula>SUM(I12:I110)</totalsRowFormula>
    </tableColumn>
    <tableColumn id="32" xr3:uid="{68B8C30D-FDA2-4808-B024-E46719AD60DE}" name="الربع الأول عام 2025م Quarter 1_x000a_ 2025" totalsRowFunction="custom" dataDxfId="170" totalsRowDxfId="169">
      <totalsRowFormula>SUM(J12:J110)</totalsRowFormula>
    </tableColumn>
    <tableColumn id="3" xr3:uid="{C87A5EED-64A7-40A1-BC96-A511E94236F7}" name="الربع الثاني عام  2025م_x000a_Quarter 2 2025" totalsRowFunction="custom" dataDxfId="168" totalsRowDxfId="167" dataCellStyle="Comma">
      <totalsRowFormula>SUM(K12:K110)</totalsRowFormula>
    </tableColumn>
    <tableColumn id="4" xr3:uid="{D65D9F99-114D-4C39-913D-D937BF4F3018}" name="الربع الثالث عام 2025م Quarter 3_x000a_ 2025" dataDxfId="166">
      <calculatedColumnFormula>VLOOKUP(Table949134[[#This Row],[مؤسسات السوق المالية]],[2]!Table4[[report name]:[الربع الثالث]],4,0)</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143F2AEC-D90C-476C-8CD2-E07FC6F3FD49}" name="Table9592" displayName="Table9592" ref="A11:V45" totalsRowShown="0" headerRowDxfId="152" dataDxfId="151" tableBorderDxfId="150">
  <autoFilter ref="A11:V45" xr:uid="{32DCB320-25BE-4F63-9508-7A8C8D32FCA9}"/>
  <sortState xmlns:xlrd2="http://schemas.microsoft.com/office/spreadsheetml/2017/richdata2" ref="A12:U45">
    <sortCondition descending="1" ref="U11:U45"/>
  </sortState>
  <tableColumns count="22">
    <tableColumn id="1" xr3:uid="{33A78C7C-41A1-4E3D-917F-E545305E70B7}" name="#" dataDxfId="149"/>
    <tableColumn id="21" xr3:uid="{35603020-9F2F-484F-BF60-2DCA5B564A9B}" name="مؤسسات السوق المالية" dataDxfId="148"/>
    <tableColumn id="20" xr3:uid="{88CABB56-14F0-46E0-B247-3205A85A47CC}" name=" Capital Market Institutions" dataDxfId="147"/>
    <tableColumn id="3" xr3:uid="{1296117E-A800-4034-8296-0FD6027C58F0}" name="الربع الأول عام 2021م Quarter 1 _x000a_ 2021" dataDxfId="146"/>
    <tableColumn id="4" xr3:uid="{C311FA74-7B6C-49F6-9241-CCEA6D488B49}" name="الربع الثاني عام 2021م Quarter 2 _x000a_ 2021" dataDxfId="145"/>
    <tableColumn id="5" xr3:uid="{38BFE247-D804-4DFF-B498-3D07145BC316}" name="الربع الثالث عام 2021م Quarter 3 _x000a_ 2021" dataDxfId="144"/>
    <tableColumn id="6" xr3:uid="{2158B480-3F51-4FB5-A82C-690F88E0B3EB}" name="الربع الرابع عام 2021م Quarter 4 _x000a_ 2021" dataDxfId="143"/>
    <tableColumn id="7" xr3:uid="{C1770163-C439-4240-9FDE-5AEAC9378089}" name="الربع الأول عام 2022م Quarter 1_x000a_ 2022" dataDxfId="142"/>
    <tableColumn id="8" xr3:uid="{36947A06-69B9-493E-A77D-2FFD2593B1F2}" name="الربع الثاني عام 2022م Quarter 2_x000a_ 2022" dataDxfId="141"/>
    <tableColumn id="9" xr3:uid="{84DC0D17-AFE0-4EF6-8C42-305B6E870594}" name="الربع الثالث عام 2022م Quarter 3_x000a_ 2022" dataDxfId="140"/>
    <tableColumn id="10" xr3:uid="{97DFE107-B464-4080-8B09-9D93AC60EAAE}" name="الربع الرابع عام 2022م Quarter 4 _x000a_ 2022" dataDxfId="139"/>
    <tableColumn id="11" xr3:uid="{DBDD614D-86D6-4867-901E-8C86C9767798}" name="الربع الأول عام 2023م Quarter 1_x000a_ 2023" dataDxfId="138"/>
    <tableColumn id="12" xr3:uid="{61092926-AFAA-47AB-9FAB-9AA021B40C19}" name="الربع الثاني عام 2023م Quarter 2_x000a_ 2023" dataDxfId="137"/>
    <tableColumn id="13" xr3:uid="{161882B7-6AEA-4F5A-91D9-0067B32CD343}" name="الربع الثالث عام 2023م Quarter 3_x000a_ 2023" dataDxfId="136"/>
    <tableColumn id="14" xr3:uid="{3E5BE7BC-1280-4DC6-99C3-C059817CF938}" name="الربع الرابع عام 2023م Quarter 4 _x000a_ 2023" dataDxfId="135"/>
    <tableColumn id="15" xr3:uid="{C3A35DB1-4AA5-4C5E-B190-C35D4C2BFD09}" name="الربع الأول عام 2024م Quarter 1_x000a_ 2024" dataDxfId="134"/>
    <tableColumn id="16" xr3:uid="{1E10562D-8FF2-4F8A-86C9-8EF293D68B32}" name="الربع الثاني عام  2024م_x000a_Quarter 2 2024" dataDxfId="133"/>
    <tableColumn id="17" xr3:uid="{BD723357-2B28-4AF0-8768-C80BAB11E890}" name="الربع الثالث عام 2024م Quarter 3_x000a_ 2024" dataDxfId="132"/>
    <tableColumn id="18" xr3:uid="{1DE8382D-502B-4496-B43F-55C9300BFBA9}" name="الربع الرابع عام 2024م Quarter 4_x000a_ 2024" dataDxfId="131"/>
    <tableColumn id="19" xr3:uid="{972747EF-C498-4AA8-9EF4-34ADCF29D318}" name="الربع الأول عام 2025م Quarter 1_x000a_ 2025" dataDxfId="130"/>
    <tableColumn id="2" xr3:uid="{0D99DE44-D542-489B-A27F-4CC21A777E23}" name="الربع الثاني عام 2025م Quarter 2_x000a_ 2025" dataDxfId="129"/>
    <tableColumn id="22" xr3:uid="{1B5B7D95-C4EB-46BA-A93D-F7D3BCF59510}" name="الربع الثالث عام 2025م Quarter 3_x000a_ 2025" dataDxfId="128"/>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2BA7381C-26C5-4A26-AA41-18E3366157D5}" name="Table10093" displayName="Table10093" ref="A11:CR127" totalsRowShown="0" headerRowDxfId="127" dataDxfId="126" tableBorderDxfId="125" dataCellStyle="Normal 2 2 8">
  <autoFilter ref="A11:CR127" xr:uid="{60501FFA-A3F4-4714-8861-0F15072998CB}"/>
  <sortState xmlns:xlrd2="http://schemas.microsoft.com/office/spreadsheetml/2017/richdata2" ref="A12:CR127">
    <sortCondition descending="1" ref="CR11:CR127"/>
  </sortState>
  <tableColumns count="96">
    <tableColumn id="1" xr3:uid="{7D1E2EC6-9519-4072-BE1F-68E9E208FCC4}" name="#" dataDxfId="124"/>
    <tableColumn id="87" xr3:uid="{5DA883A6-1ACF-4294-97F5-3E269A57345D}" name="مؤسسات السوق المالية" dataDxfId="123" dataCellStyle="Normal 2 2 8"/>
    <tableColumn id="88" xr3:uid="{DCB43795-C84A-4019-93D4-A7A2BD54B2CE}" name="Capital Market Institution" dataDxfId="122" dataCellStyle="Normal 2 2 8"/>
    <tableColumn id="3" xr3:uid="{CE6E13E0-0383-489D-AF48-E319C248D6DB}" name="عام Public الربع الأول عام2018مQuarter 1-2018" dataDxfId="121" dataCellStyle="Normal 2 2 8"/>
    <tableColumn id="4" xr3:uid="{2E7206BA-C64C-438A-9FE1-03705D097520}" name="خاص Private الربع الأول عام2018مQuarter 1-2018" dataDxfId="120" dataCellStyle="Normal 2 2 8"/>
    <tableColumn id="5" xr3:uid="{57D9FD2A-479B-4281-9075-B7D7381A1E24}" name="الإجمالي Total الربع الأول عام2018مQuarter 1-2018" dataDxfId="119" dataCellStyle="Normal 2 2 8"/>
    <tableColumn id="6" xr3:uid="{948323F9-0B7B-4883-AC13-82A4FAF19B77}" name="عام Public الربع الثاني عام2018مQuarter 2-2018" dataDxfId="118" dataCellStyle="Normal 2 2 8"/>
    <tableColumn id="7" xr3:uid="{FF505196-3EE5-4CDD-86C7-60D83D47376E}" name="خاص Private الربع الثاني عام2018مQuarter 2-2018" dataDxfId="117" dataCellStyle="Normal 2 2 8"/>
    <tableColumn id="8" xr3:uid="{7B23BA00-E773-4869-85D9-3041A38C90B1}" name="الإجمالي Total الربع الثاني عام2018مQuarter 2-2018" dataDxfId="116" dataCellStyle="Normal 2 2 8"/>
    <tableColumn id="9" xr3:uid="{469C6D45-E5CC-444A-8DB6-0A971B172999}" name="عام Public الربع الثالث عام2018مQuarter 3-2018" dataDxfId="115" dataCellStyle="Normal 2 2 8"/>
    <tableColumn id="10" xr3:uid="{9D94650F-650A-49D3-B0A5-55AC4A7CAA07}" name="خاص Private الربع الثالث عام2018مQuarter 3-2018" dataDxfId="114" dataCellStyle="Normal 2 2 8"/>
    <tableColumn id="11" xr3:uid="{93DC4082-729B-4387-870E-DE5A06E36310}" name="الإجمالي Total الربع الثالث عام2018مQuarter 3-2018" dataDxfId="113" dataCellStyle="Normal 2 2 8"/>
    <tableColumn id="12" xr3:uid="{E63CC8A6-D6A4-48B5-A51A-2F57E73BC5F2}" name="عام Public الربع الرابع عام2018مQuarter 4-2018" dataDxfId="112" dataCellStyle="Normal 2 2 8"/>
    <tableColumn id="13" xr3:uid="{09564531-52F7-4E92-88F8-1A007F302A0E}" name="خاص Private الربع الرابع  عام2018مQuarter 4-2018" dataDxfId="111" dataCellStyle="Normal 2 2 8"/>
    <tableColumn id="14" xr3:uid="{9EA7BAD2-0572-4137-9CED-6271AF8FC407}" name="الإجمالي Total الربع الرابع  عام2018مQuarter 4-2018" dataDxfId="110" dataCellStyle="Normal 2 2 8"/>
    <tableColumn id="15" xr3:uid="{029D5E86-3FC3-4CD4-9264-8A5BED32B4F6}" name="عام Public الربع الأول عام2019مQuarter 1-2019" dataDxfId="109" dataCellStyle="Normal 2 2 8"/>
    <tableColumn id="16" xr3:uid="{E39598E3-7219-4AC7-94F7-BEA0AB824377}" name="خاص Private الربع الأول عام2019مQuarter 1-2019" dataDxfId="108" dataCellStyle="Normal 2 2 8"/>
    <tableColumn id="17" xr3:uid="{2047F953-79E9-43A7-8121-82AB1C21642B}" name="الإجمالي Total الربع الأول عام2019مQuarter 1-2019" dataDxfId="107" dataCellStyle="Normal 2 2 8"/>
    <tableColumn id="18" xr3:uid="{280131A6-2184-49EF-B978-5AA50E3DDA2C}" name="عام Public الربع الثاني عام2019مQuarter 2-2019" dataDxfId="106" dataCellStyle="Normal 2 2 8"/>
    <tableColumn id="19" xr3:uid="{3ECDC77D-D084-4ED1-B684-5AE66BC7B11E}" name="خاص Private الربع الثاني عام2019مQuarter 2-2019" dataDxfId="105" dataCellStyle="Normal 2 2 8"/>
    <tableColumn id="20" xr3:uid="{B6DA7A8A-0AB9-45FB-9225-2EB72C8F06D8}" name="الإجمالي Total الربع الثاني عام2019مQuarter 2-2019" dataDxfId="104" dataCellStyle="Normal 2 2 8"/>
    <tableColumn id="21" xr3:uid="{946CCEA4-7B67-4F5F-9275-178BFD60514E}" name="عام Public الربع الثالث عام2019مQuarter 3-2019" dataDxfId="103" dataCellStyle="Normal 2 2 8"/>
    <tableColumn id="22" xr3:uid="{59D11F06-8BE1-46B4-8ADD-980F8628C333}" name="خاص Private الربع الثالث عام2019مQuarter 3-2019" dataDxfId="102" dataCellStyle="Normal 2 2 8"/>
    <tableColumn id="23" xr3:uid="{3D7BA23A-850E-436B-B7A7-4E671CAA8681}" name="الإجمالي Total الربع الثالث عام2019مQuarter 3-2019" dataDxfId="101" dataCellStyle="Normal 2 2 8">
      <calculatedColumnFormula>W12+V12</calculatedColumnFormula>
    </tableColumn>
    <tableColumn id="24" xr3:uid="{D0614996-4F20-4EF2-80FC-2598655CFC35}" name="عام Public الربع الرابع عام2019مQuarter 4-2019" dataDxfId="100" dataCellStyle="Normal 2 2 8"/>
    <tableColumn id="25" xr3:uid="{7AFD0CE5-5439-42B6-AB98-B8118FD1E0CA}" name="خاص Private الربع الرابع  عام2019مQuarter 4-2019" dataDxfId="99" dataCellStyle="Normal 2 2 8"/>
    <tableColumn id="26" xr3:uid="{0095174A-E92C-469E-97BB-8C4E14F88BB5}" name="الإجمالي Total الربع الرابع  عام2019مQuarter 4-2019" dataDxfId="98" dataCellStyle="Normal 2 2 8"/>
    <tableColumn id="27" xr3:uid="{1AAE915F-20FA-40B8-A426-D2557EC58EEC}" name="عام Public الربع الأول عام2020مQuarter 1-2020" dataDxfId="97" dataCellStyle="Normal 2 2 8"/>
    <tableColumn id="28" xr3:uid="{6FD93DEE-E06F-4B22-B7BA-D4448738F450}" name="خاص Private الربع الأول عام2020مQuarter 1-2020" dataDxfId="96" dataCellStyle="Normal 2 2 8"/>
    <tableColumn id="29" xr3:uid="{020E17B4-5A44-4788-A36A-5C48F98AFCD7}" name="الإجمالي Total الربع الأول عام2020مQuarter 1-2020" dataDxfId="95" dataCellStyle="Normal 2 2 8"/>
    <tableColumn id="30" xr3:uid="{E9370164-CE18-4342-B4FA-AAD6F90457EE}" name="عام Public الربع الثاني عام2020مQuarter 2-2020" dataDxfId="94" dataCellStyle="Normal 2 2 8"/>
    <tableColumn id="31" xr3:uid="{C53E8B4B-BE59-4340-8DEE-6CF5335E7D03}" name="خاص Private الربع الثاني عام2020مQuarter 2-2020" dataDxfId="93" dataCellStyle="Normal 2 2 8"/>
    <tableColumn id="32" xr3:uid="{FD0383D2-776E-415E-9656-AFC66DB38883}" name="الإجمالي Total الربع الثاني عام2020مQuarter 2-2020" dataDxfId="92" dataCellStyle="Normal 2 2 8"/>
    <tableColumn id="33" xr3:uid="{CE80168A-D3AA-4EC3-832A-EA4F3FABF934}" name="عام Public الربع الثالث عام2020مQuarter 3-2020" dataDxfId="91" dataCellStyle="Normal 2 2 8"/>
    <tableColumn id="34" xr3:uid="{4F3D4333-D9ED-4DF4-8D9E-773F05715060}" name="خاص Private الربع الثالث عام2020مQuarter 3-2020" dataDxfId="90" dataCellStyle="Normal 2 2 8"/>
    <tableColumn id="35" xr3:uid="{9A4D4E1D-7FA3-48C7-9C60-EE60CD12E15F}" name="الإجمالي Total الربع الثالث عام2020مQuarter 3-2020" dataDxfId="89" dataCellStyle="Normal 2 2 8"/>
    <tableColumn id="36" xr3:uid="{415D0F93-A517-4A7B-9448-0F127DF329ED}" name="عام Public الربع الرابع عام2020مQuarter 4-2020" dataDxfId="88" dataCellStyle="Normal 2 2 8"/>
    <tableColumn id="37" xr3:uid="{B553253E-AF5C-4236-9493-EE0A2ED91FC6}" name="خاص Private الربع الرابع  عام2020مQuarter 4-2020" dataDxfId="87" dataCellStyle="Normal 2 2 8"/>
    <tableColumn id="38" xr3:uid="{3D890F15-EBC8-40CD-92EE-B2A15C376F90}" name="الإجمالي Total الربع الرابع  عام2020مQuarter 4-2020" dataDxfId="86" dataCellStyle="Normal 2 2 8"/>
    <tableColumn id="39" xr3:uid="{D5402A98-3609-481E-8A36-CE5FADCFEBAC}" name="عام Public الربع الأول عام2021مQuarter 1-2021" dataDxfId="85" dataCellStyle="Normal 2 2 8"/>
    <tableColumn id="40" xr3:uid="{DF33C553-011E-4C01-94D0-D909E9DA28CB}" name="خاص Private الربع الأول عام2021مQuarter 1-2021" dataDxfId="84" dataCellStyle="Normal 2 2 8"/>
    <tableColumn id="41" xr3:uid="{89EC7614-2DA5-4A7C-B011-BD4616557364}" name="الإجمالي Total الربع الأول عام2021مQuarter 1-2021" dataDxfId="83" dataCellStyle="Normal 2 2 8"/>
    <tableColumn id="42" xr3:uid="{2DF65CFF-1DDF-40EC-8B94-B6F4DBFF1115}" name="عام Public الربع الثاني عام2021مQuarter 2-2021" dataDxfId="82" dataCellStyle="Normal 2 2 8"/>
    <tableColumn id="43" xr3:uid="{79F2E0AA-5E21-491D-81F7-54E887CEB20B}" name="خاص Private الربع الثاني عام2021مQuarter 2-2021" dataDxfId="81" dataCellStyle="Normal 2 2 8"/>
    <tableColumn id="44" xr3:uid="{E75FF149-36A2-4BF5-988E-BD31117D0907}" name="الإجمالي Total الربع الثاني عام2021مQuarter 2-2021" dataDxfId="80" dataCellStyle="Normal 2 2 8"/>
    <tableColumn id="45" xr3:uid="{788AFEA8-0DAB-4532-9E17-FAC3557BA063}" name="عام Public الربع الثالث عام2021مQuarter 3-2021" dataDxfId="79" dataCellStyle="Normal 2 2 8"/>
    <tableColumn id="46" xr3:uid="{790FD1C7-1963-4632-A5F8-F6C757721EBF}" name="خاص Private الربع الثالث عام2021مQuarter 3-2021" dataDxfId="78" dataCellStyle="Normal 2 2 8"/>
    <tableColumn id="47" xr3:uid="{564BF44B-BB49-4B29-B47B-14D4A3C1ACB7}" name="الإجمالي Total الربع الثالث عام2021مQuarter 3-2021" dataDxfId="77" dataCellStyle="Normal 2 2 8"/>
    <tableColumn id="48" xr3:uid="{DCD5D674-CECE-4200-B76D-739806C313DF}" name="عام Public الربع الرابع عام2021مQuarter 4-2021" dataDxfId="76" dataCellStyle="Normal 2 2 8"/>
    <tableColumn id="49" xr3:uid="{1B766632-9A05-4B8F-9B43-0033EED47099}" name="خاص Private الربع الرابع  عام2021مQuarter 4-2021" dataDxfId="75" dataCellStyle="Normal 2 2 8"/>
    <tableColumn id="50" xr3:uid="{A8A2BDA3-6080-432C-8C7F-D972E4B1A1FB}" name="الإجمالي Total الربع الرابع  عام2021مQuarter 4-2021" dataDxfId="74" dataCellStyle="Normal 2 2 8"/>
    <tableColumn id="51" xr3:uid="{DA29B2FE-48A8-48D3-986A-31E5A565B06D}" name="عام Public الربع الأول عام2022مQuarter 1-2022" dataDxfId="73" dataCellStyle="Normal 2 2 8"/>
    <tableColumn id="52" xr3:uid="{4EA793E5-E0C4-4346-B13A-8FA79462E03D}" name="خاص Private الربع الأول عام2022مQuarter 1-2022" dataDxfId="72" dataCellStyle="Normal 2 2 8"/>
    <tableColumn id="53" xr3:uid="{B3522524-1E6C-4175-AB52-595AB98C76AE}" name="الإجمالي Total الربع الأول عام2022مQuarter 1-2022" dataDxfId="71" dataCellStyle="Normal 2 2 8"/>
    <tableColumn id="54" xr3:uid="{C64E3E16-1491-4ABD-96CF-F8CFC333E770}" name="عام Public الربع الثاني عام2022مQuarter 2-2022" dataDxfId="70" dataCellStyle="Normal 2 2 8"/>
    <tableColumn id="55" xr3:uid="{414C88C8-B473-4896-AB0A-BE7DA01DC4B7}" name="خاص Private الربع الثاني عام2022مQuarter 2-2022" dataDxfId="69" dataCellStyle="Normal 2 2 8"/>
    <tableColumn id="56" xr3:uid="{BC86BE8C-3DAB-457C-A613-0244CD2826A2}" name="الإجمالي Total الربع الثاني عام2022مQuarter 2-2022" dataDxfId="68" dataCellStyle="Normal 2 2 8"/>
    <tableColumn id="57" xr3:uid="{5ADDFD91-1D1A-48C5-95A3-6E2233AB018B}" name="عام Public الربع الثالث عام2022مQuarter 3-2022" dataDxfId="67" dataCellStyle="Normal 2 2 8"/>
    <tableColumn id="58" xr3:uid="{635C83A7-8EE8-4BCE-9C88-81C8B4923429}" name="خاص Private الربع الثالث عام2022مQuarter 3-2022" dataDxfId="66" dataCellStyle="Normal 2 2 8"/>
    <tableColumn id="59" xr3:uid="{1A4787D0-C8FA-4E4B-896A-F418169F400C}" name="الإجمالي Total الربع الثالث عام2022مQuarter 3-2022" dataDxfId="65" dataCellStyle="Normal 2 2 8"/>
    <tableColumn id="60" xr3:uid="{890D5AB6-17A6-4C6A-BDA2-526F8A18E7A3}" name="عام Public الربع الرابع عام2022م Quarter 4-20222" dataDxfId="64" dataCellStyle="Normal 2 2 8"/>
    <tableColumn id="61" xr3:uid="{E94EBA80-FCD7-429E-AE92-2F18CDC8CEAA}" name="خاص Private لربع الرابع عام2022م Quarter 4-20222" dataDxfId="63" dataCellStyle="Normal 2 2 8"/>
    <tableColumn id="62" xr3:uid="{B332F490-278C-4F47-9EE7-B751C3DBE045}" name="الإجمالي Total الربع الرابع عام2022م Quarter 4-20222" dataDxfId="62" dataCellStyle="Normal 2 2 8">
      <calculatedColumnFormula>BJ12+BI12</calculatedColumnFormula>
    </tableColumn>
    <tableColumn id="63" xr3:uid="{C370454B-B96C-4249-A6A8-C7E7A9271CBF}" name="عام Public الربع الأول عام2023م Quarter 1-2023" dataDxfId="61" dataCellStyle="Normal 2 2 8"/>
    <tableColumn id="64" xr3:uid="{93E4C83C-A9B1-4249-856C-305B2C873A96}" name="خاص Private الربع الأول عام2023م Quarter 1-2023" dataDxfId="60" dataCellStyle="Normal 2 2 8"/>
    <tableColumn id="65" xr3:uid="{740D6DC5-11B4-4DE3-B50F-1E48DAB468EC}" name="الإجمالي Total الربع الأول عام2023م Quarter 1-2023" dataDxfId="59" dataCellStyle="Normal 2 2 8">
      <calculatedColumnFormula>BM12+BL12</calculatedColumnFormula>
    </tableColumn>
    <tableColumn id="66" xr3:uid="{84C7B775-44AC-401A-B5BD-06D4D45998C5}" name="عام Public الربع الثاني عام2023م Quarter 2-2023" dataDxfId="58" dataCellStyle="Normal 2 2 8"/>
    <tableColumn id="67" xr3:uid="{657D1F7C-CDA5-41A3-9878-A0818FA5C273}" name="خاص Private الربع الثاني عام2023م Quarter 2-2023" dataDxfId="57" dataCellStyle="Normal 2 2 8"/>
    <tableColumn id="68" xr3:uid="{A5391662-EC31-46AA-917F-33E5D5B03D81}" name="الإجمالي Total الربع الثاني عام2023م Quarter 2-2023" dataDxfId="56" dataCellStyle="Normal 2 2 8">
      <calculatedColumnFormula>Table10093[[#This Row],[عام Public الربع الثاني عام2023م Quarter 2-2023]]+Table10093[[#This Row],[خاص Private الربع الثاني عام2023م Quarter 2-2023]]</calculatedColumnFormula>
    </tableColumn>
    <tableColumn id="69" xr3:uid="{D2BF2546-667A-45D1-B09F-7C8085D0499F}" name="عام Public الربع الثالث عام2023م Quarter 3-2023" dataDxfId="55" dataCellStyle="Normal 2 2 8"/>
    <tableColumn id="70" xr3:uid="{3E49F69A-C0EB-46F1-B405-2A477E3644A0}" name="خاص Private الربع الثالث عام2023م Quarter 3-2023" dataDxfId="54" dataCellStyle="Normal 2 2 8"/>
    <tableColumn id="71" xr3:uid="{F2DC0831-D38D-4C48-8221-13C2AF9940C1}" name="الإجمالي Total الربع الثالث عام2023م Quarter 3-2023" dataDxfId="53" dataCellStyle="Normal 2 2 8">
      <calculatedColumnFormula>Table10093[[#This Row],[خاص Private الربع الثالث عام2023م Quarter 3-2023]]+Table10093[[#This Row],[عام Public الربع الثالث عام2023م Quarter 3-2023]]</calculatedColumnFormula>
    </tableColumn>
    <tableColumn id="72" xr3:uid="{96B9FC7D-77D3-4538-A8FD-01912B13F9EF}" name="عام Public الربع الرابع عام2023م Quarter 4-2023" dataDxfId="52" dataCellStyle="Normal 2 2 8"/>
    <tableColumn id="73" xr3:uid="{3246F326-8B6C-4D5F-B315-7FB5B4F14495}" name="خاص Private لربع الرابع عام2023م Quarter 4-2023" dataDxfId="51" dataCellStyle="Normal 2 2 8"/>
    <tableColumn id="74" xr3:uid="{85613090-3105-4CD0-9991-AF88318EB0D9}" name="الإجمالي Total الربع الرابع عام2023م Quarter 4-2023" dataDxfId="50" dataCellStyle="Normal 2 2 8">
      <calculatedColumnFormula>Table10093[[#This Row],[خاص Private لربع الرابع عام2023م Quarter 4-2023]]+Table10093[[#This Row],[عام Public الربع الرابع عام2023م Quarter 4-2023]]</calculatedColumnFormula>
    </tableColumn>
    <tableColumn id="75" xr3:uid="{8C8DCD2C-4F62-4798-91BE-9BCFB4285C85}" name="عام Public الربع الأول عام2024م Quarter 1-2024" dataDxfId="49" dataCellStyle="Normal 2 2 8"/>
    <tableColumn id="76" xr3:uid="{39A51632-1BCB-42E5-8A23-6DDB5CDFF72B}" name="خاص Private الربع الأول عام2024م Quarter 1-2024" dataDxfId="48" dataCellStyle="Normal 2 2 8"/>
    <tableColumn id="77" xr3:uid="{5D7F1E2F-B039-447C-8B55-F6EE5AA501C5}" name="الإجمالي Total الربع الأول عام2024م Quarter 1-2024" dataDxfId="47" dataCellStyle="Normal 2 2 8">
      <calculatedColumnFormula>Table10093[[#This Row],[عام Public الربع الأول عام2024م Quarter 1-2024]]+Table10093[[#This Row],[خاص Private الربع الأول عام2024م Quarter 1-2024]]</calculatedColumnFormula>
    </tableColumn>
    <tableColumn id="78" xr3:uid="{4AD2BB38-83A9-49FD-BB2A-210C61BF987C}" name="عام Public الربع الثاني عام2024م Quarter 2-2024" dataDxfId="46" dataCellStyle="Normal 2 2 8"/>
    <tableColumn id="79" xr3:uid="{3C451CE6-C006-43EF-B76B-75DA85C71003}" name="خاص Private الربع الثاني عام2024م Quarter 2-2024" dataDxfId="45" dataCellStyle="Normal 2 2 8"/>
    <tableColumn id="80" xr3:uid="{741B949D-F857-4470-8F58-67D043D8F7C6}" name="الإجمالي Total الربع الثاني عام2024م Quarter 2-2024" dataDxfId="44" dataCellStyle="Normal 2 2 8">
      <calculatedColumnFormula>Table10093[[#This Row],[عام Public الربع الثاني عام2024م Quarter 2-2024]]+Table10093[[#This Row],[خاص Private الربع الثاني عام2024م Quarter 2-2024]]</calculatedColumnFormula>
    </tableColumn>
    <tableColumn id="81" xr3:uid="{B20D758E-C4AF-4F76-9A5F-5A484912F567}" name="عام Public الربع الثالث عام2024م Quarter 3-2024" dataDxfId="43" dataCellStyle="Normal 2 2 8"/>
    <tableColumn id="82" xr3:uid="{EBFB9DC8-5FA2-4887-877E-ED97FA70333B}" name="خاص Private الربع الثالث عام2024م Quarter 3-2024" dataDxfId="42" dataCellStyle="Normal 2 2 8"/>
    <tableColumn id="83" xr3:uid="{0C8C7744-8F79-43AD-8C0F-4B8E28915AD1}" name="الإجمالي Total الربع الثالث عام2024م Quarter 3-2024" dataDxfId="41" dataCellStyle="Normal 2 2 8">
      <calculatedColumnFormula>Table10093[[#This Row],[خاص Private الربع الثالث عام2024م Quarter 3-2024]]+Table10093[[#This Row],[عام Public الربع الثالث عام2024م Quarter 3-2024]]</calculatedColumnFormula>
    </tableColumn>
    <tableColumn id="84" xr3:uid="{AAADBB38-A937-408B-A88F-BA5B75BB8AF1}" name="عام Public الربع الرابع عام2024م Quarter 4-2024" dataDxfId="40" dataCellStyle="Normal 2 2 8"/>
    <tableColumn id="85" xr3:uid="{210BA858-8062-469E-9927-1963F23D353D}" name="خاص Private الربع الرابع عام2024م Quarter 4-2024" dataDxfId="39" dataCellStyle="Normal 2 2 8"/>
    <tableColumn id="86" xr3:uid="{D2E97CBE-0818-4DD5-B7BE-5593181D4187}" name="الإجمالي Total الربع الرابع عام 2024م Quarter 4 -2024" dataDxfId="38" dataCellStyle="Normal 2 2 8"/>
    <tableColumn id="89" xr3:uid="{B9810942-162A-41EA-9D07-CB67DD580057}" name="عام Public الربع الأول عام2025م Quarter 1-2025" dataDxfId="37" dataCellStyle="Normal 2 2 8"/>
    <tableColumn id="90" xr3:uid="{3E887B34-607E-46E4-A088-3C32D4B8134D}" name="خاص Private الربع الأول عام2025م Quarter 1-2025" dataDxfId="36" dataCellStyle="Normal 2 2 8"/>
    <tableColumn id="91" xr3:uid="{6F0A9CC0-5103-412B-8839-AA2944685E61}" name="الإجمالي Total الربع الأول عام2025م Quarter 1-2025" dataDxfId="35" dataCellStyle="Normal 2 2 8"/>
    <tableColumn id="2" xr3:uid="{1CE9B774-5170-4515-9CCD-E58F658758CD}" name="عام Public الربع الثاني عام2025م Quarter 2-2025" dataDxfId="34" dataCellStyle="Normal 2 2 8"/>
    <tableColumn id="92" xr3:uid="{B6D4A3CB-1787-4D77-B3AB-255541EF0096}" name="خاص Private الربع الثاني عام2025م Quarter 2-2025" dataDxfId="33" dataCellStyle="Normal 2 2 8"/>
    <tableColumn id="93" xr3:uid="{9CD2745C-DD44-47F9-BA73-B07788DB65BB}" name="الإجمالي Total الربع الثاني عام2025م Quarter 2-2025" dataDxfId="32" dataCellStyle="Normal 2 2 8">
      <calculatedColumnFormula>Table10093[[#This Row],[عام Public الربع الثاني عام2025م Quarter 2-2025]]+Table10093[[#This Row],[خاص Private الربع الثاني عام2025م Quarter 2-2025]]</calculatedColumnFormula>
    </tableColumn>
    <tableColumn id="94" xr3:uid="{10D3A3DC-F165-4F0E-B550-B1EB6CFE2D93}" name="عام Public الربع الثالث عام2025م Quarter 3-2025" dataDxfId="31" dataCellStyle="Normal 2 2 8"/>
    <tableColumn id="95" xr3:uid="{6FDE4793-EAE7-47D5-87F5-9D125356B0E4}" name="خاص Private الربع الثالث عام2025م Quarter 3-2025" dataDxfId="30" dataCellStyle="Normal 2 2 8"/>
    <tableColumn id="96" xr3:uid="{6AE2947E-7006-4D16-8644-A9E1E1855407}" name="الإجمالي Total الربع الثالث عام2025م Quarter 3-2025" dataDxfId="29" dataCellStyle="Normal 2 2 8"/>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1B66DA5B-9B46-47C8-AAB3-3CB8A17A529E}" name="Table9795" displayName="Table9795" ref="C11:X54" totalsRowShown="0" headerRowDxfId="28" dataDxfId="27" tableBorderDxfId="26">
  <autoFilter ref="C11:X54" xr:uid="{80321B21-C786-47FE-A248-790B36C2B453}"/>
  <sortState xmlns:xlrd2="http://schemas.microsoft.com/office/spreadsheetml/2017/richdata2" ref="C12:X54">
    <sortCondition descending="1" ref="X11:X54"/>
  </sortState>
  <tableColumns count="22">
    <tableColumn id="1" xr3:uid="{7E238415-F54A-4A29-84AB-A6D29BFABAB4}" name="0" dataDxfId="25">
      <calculatedColumnFormula>C11+1</calculatedColumnFormula>
    </tableColumn>
    <tableColumn id="2" xr3:uid="{93432BD0-F0E4-43E1-8E4A-83FF61BFBE12}" name="مؤسسات السوق المالية" dataDxfId="24"/>
    <tableColumn id="20" xr3:uid="{8F85105B-3EB6-4331-9682-2306D34A396A}" name="Capital Market Institution" dataDxfId="23"/>
    <tableColumn id="3" xr3:uid="{0002F6A3-3E91-40D8-9251-9B68EF26D28F}" name="الربع الأول عام 2021م_x000a_(مليون ريال) Quarter 1 _x000a_ 2021_x000a_(Million Riyal)" dataDxfId="22"/>
    <tableColumn id="4" xr3:uid="{9B7ED644-5236-4C61-9B09-97C3030BED6C}" name="الربع الثاني عام 2021م_x000a_(مليون ريال) Quarter 2 _x000a_ 2021_x000a_(Million Riyal)" dataDxfId="21"/>
    <tableColumn id="5" xr3:uid="{F50BB6F1-1B92-43EF-BB20-DBC766F4DDE0}" name="الربع الثالث عام 2021م_x000a_(مليون ريال) Quarter 3 _x000a_ 2021_x000a_(Million Riyal)" dataDxfId="20"/>
    <tableColumn id="6" xr3:uid="{723BBCF0-44E8-46AF-8AE6-9BFA2D427404}" name="الربع الرابع عام 2021م_x000a_(مليون ريال) Quarter 4_x000a_ 2021_x000a_(Million Riyal)" dataDxfId="19"/>
    <tableColumn id="7" xr3:uid="{9D2DD211-FB32-4F35-B151-FF6A81845388}" name="الربع الأول عام 2022م_x000a_(مليون ريال) Quarter 1_x000a_ 2022_x000a_(Million Riyal)" dataDxfId="18"/>
    <tableColumn id="8" xr3:uid="{59340D77-DB82-4AA6-934E-CADC33532478}" name="الربع الثاني عام 2022م_x000a_(مليون ريال) Quarter 2_x000a_ 2022_x000a_(Million Riyal)" dataDxfId="17"/>
    <tableColumn id="9" xr3:uid="{21CFE962-F259-43FE-8986-3B0E678F72ED}" name="الربع الثالث عام 2022م_x000a_(مليون ريال) Quarter 3_x000a_ 2022_x000a_(Million Riyal)" dataDxfId="16"/>
    <tableColumn id="11" xr3:uid="{0BDC84EC-8358-474C-8E60-837F4C77653D}" name="الربع الرابع عام 2022م_x000a_(مليون ريال) Quarter 4 _x000a_ 2022_x000a_(Million Riyal)" dataDxfId="15"/>
    <tableColumn id="10" xr3:uid="{83ECEEAF-E831-4CA4-A998-81C118BF009F}" name="الربع الأول عام 2023م_x000a_(مليون ريال) Quarter 1_x000a_ 2023_x000a_(Million Riyal)" dataDxfId="14"/>
    <tableColumn id="12" xr3:uid="{940D7896-2AAC-4DE6-B597-22D5F32967A2}" name="الربع الثاني عام 2023م_x000a_(مليون ريال) Quarter 2_x000a_ 2023_x000a_(Million Riyal)2" dataDxfId="13"/>
    <tableColumn id="13" xr3:uid="{A0C14050-8775-432D-8CB1-2E237F61FFCA}" name="الربع الثالث عام 2023م_x000a_(مليون ريال) Quarter 3_x000a_ 2023_x000a_(Million Riyal)" dataDxfId="12"/>
    <tableColumn id="14" xr3:uid="{9963D1AD-D5EE-4C06-9005-15715D5D96FA}" name="الربع الرابع عام 2023م_x000a_(مليون ريال) Quarter 4 _x000a_ 2023_x000a_(Million Riyal)" dataDxfId="11"/>
    <tableColumn id="15" xr3:uid="{8F9A772D-7B76-4605-A3FE-EF6E81D67632}" name="الربع الأول عام 2024م_x000a_(مليون ريال) Quarter 1 _x000a_ 2024_x000a_(Million Riyal)" dataDxfId="10"/>
    <tableColumn id="16" xr3:uid="{6DA3BFD4-D259-418F-AD0D-FB91079D1E7F}" name="الربع الثاني عام 2024م_x000a_(مليون ريال) Quarter 2_x000a_ 2024_x000a_(Million Riyal)" dataDxfId="9"/>
    <tableColumn id="17" xr3:uid="{14CE6EBB-0849-4726-8817-29612C4B21A9}" name="الربع الثالث عام 2024م_x000a_(مليون ريال) Quarter 3_x000a_ 2024_x000a_(Million Riyal)" dataDxfId="8"/>
    <tableColumn id="18" xr3:uid="{44EC0622-5B6B-4C04-9A29-C33089B0BE0E}" name="الربع الرابع عام 2024م_x000a_(مليون ريال) Quarter 4_x000a_ 2024_x000a_(Million Riyal)" dataDxfId="7"/>
    <tableColumn id="21" xr3:uid="{75BD8C9A-0F71-485B-845B-6DC90463012B}" name="الربع الأول عام 2025م _x000a_(مليون ريال)_x000a_Quarter 1_x000a_2025 _x000a_(Million Riyal)" dataDxfId="6"/>
    <tableColumn id="19" xr3:uid="{F55F8FEB-A1FE-4D92-B59A-382549801D46}" name="الربع الثاني عام 2025م_x000a_(مليون ريال) Quarter 2 _x000a_ 2025_x000a_(Million Riyal)" dataDxfId="5"/>
    <tableColumn id="22" xr3:uid="{C4848910-E3D3-4717-B5C5-868F2C6D252C}" name="الربع الثالث عام 2025م_x000a_(مليون ريال) Quarter 3_x000a_ 2025_x000a_(Million Riyal)" dataDxfId="4">
      <calculatedColumnFormula>VLOOKUP(Table9795[[#This Row],[مؤسسات السوق المالية]],'[1]بحسب مؤسسة السوق المالية '!$D$1033:$H$1075,5,0)/1000000</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84EA67C2-2DCC-4768-A83E-4A407EFB7479}" name="Table9896" displayName="Table9896" ref="B7:D26" totalsRowShown="0" headerRowBorderDxfId="3">
  <autoFilter ref="B7:D26" xr:uid="{BC4244A4-DE77-4BAA-8685-3A677585D63A}">
    <filterColumn colId="0">
      <filters>
        <filter val="الربع  الرابع عام  2024م_x000a_Fourth quarter 2024"/>
        <filter val="الربع الأول عام  2024م_x000a_First quarter 2024"/>
        <filter val="الربع الأول عام  2025م_x000a_First quarter 2025"/>
        <filter val="الربع الثالث عام  2024م_x000a_Third quarter 2024"/>
        <filter val="الربع الثاني عام  2024م_x000a_Second quarter 2024"/>
      </filters>
    </filterColumn>
  </autoFilter>
  <tableColumns count="3">
    <tableColumn id="1" xr3:uid="{4CA00567-B5B1-4AEA-BF9A-2F06A62CA9AF}" name="نهاية الفترة End of Period" dataDxfId="2"/>
    <tableColumn id="2" xr3:uid="{1E85C93E-4DD6-436B-A2E2-A49459D08550}" name="عدد طلبات تصريح تجربة التقنية المالية Number of Applications for FinTech Experimental Permit" dataDxfId="1"/>
    <tableColumn id="3" xr3:uid="{6A6E8749-D587-4EA3-B4AA-45EE6D3D8677}" name="عدد الشركات الحاصلة على تصريح تجربة التقنية المالية Number of Companies That Obtained FinTech Experimental Permit"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840F24DB-609B-40B1-9AE0-D345B03D0E5A}" name="Table99102" displayName="Table99102" ref="C11:BJ17" totalsRowShown="0" headerRowDxfId="740" dataDxfId="739" tableBorderDxfId="738">
  <autoFilter ref="C11:BJ17" xr:uid="{BE5D65E2-5460-4134-9884-FFE80180E86F}"/>
  <sortState xmlns:xlrd2="http://schemas.microsoft.com/office/spreadsheetml/2017/richdata2" ref="C12:BD17">
    <sortCondition descending="1" ref="BD11:BD17"/>
  </sortState>
  <tableColumns count="60">
    <tableColumn id="1" xr3:uid="{E7CC26D6-2613-485E-812B-3C286DEB3043}" name="#" dataDxfId="737"/>
    <tableColumn id="55" xr3:uid="{57FD4FA4-C9AC-4650-BE27-AD1C0612934B}" name="وكالة التصنيف الائتماني" dataDxfId="736"/>
    <tableColumn id="54" xr3:uid="{4A9A2532-9231-4159-9727-E2E7C4EF13E7}" name="Credit Rating Agency" dataDxfId="735"/>
    <tableColumn id="3" xr3:uid="{9B2C15A5-FA7E-456B-A571-5DEAB93DD672}" name="ذكر Male الربع الأول عام 2021م Quarter 1-2021 " dataDxfId="734"/>
    <tableColumn id="4" xr3:uid="{9E406222-2B5D-4BA7-A009-66F9C6086FD9}" name="أنثى Female الربع الأول عام 2021م Quarter 1-2021" dataDxfId="733"/>
    <tableColumn id="5" xr3:uid="{9BB68045-AAD2-45C9-9CEC-56157069CBA1}" name="نسبة السعودة  Saudization % الربع الأول عام 2021م Quarter 1-2021" dataDxfId="732" dataCellStyle="Percent"/>
    <tableColumn id="6" xr3:uid="{F3F58D1C-05B2-4D7D-ADD0-41689E0C5C22}" name="ذكر Male الربع الثاني عام 2021م Quarter 2-2021" dataDxfId="731"/>
    <tableColumn id="7" xr3:uid="{B638FB26-268D-4BDE-B719-43EAE936DDE6}" name="أنثى Female الربع الثاني عام 2021م Quarter 2-2021" dataDxfId="730"/>
    <tableColumn id="8" xr3:uid="{A2F6C32A-EF5F-487F-BB2C-68748CFDB1B1}" name="نسبة السعودة  Saudization % الربع الثاني عام 2021م Quarter 2-2021" dataDxfId="729" dataCellStyle="Percent"/>
    <tableColumn id="9" xr3:uid="{596B529F-954E-4B71-80A6-C018DA47D273}" name="ذكر Male الربع الثالث عام 2021م Quarter 3-2021" dataDxfId="728"/>
    <tableColumn id="10" xr3:uid="{36F5CDA6-AA6F-441C-AFEF-B1EED3FA3C00}" name="أنثى Female الربع الثالث عام 2021م Quarter 3-2021" dataDxfId="727"/>
    <tableColumn id="11" xr3:uid="{16F16DB1-01DD-465C-BA7A-8C53E1C1B288}" name="نسبة السعودة  Saudization % الربع الثالث عام 2021م Quarter 3-2021" dataDxfId="726" dataCellStyle="Percent"/>
    <tableColumn id="12" xr3:uid="{20E3A844-3D41-48A1-9010-EA423F152A21}" name="ذكر Male الربع الرابع عام 2021م Quarter 4-2021" dataDxfId="725"/>
    <tableColumn id="13" xr3:uid="{022B0E41-E1BD-4AEE-8C67-539CE5098A0A}" name="أنثى Female الربع الرابع عام 2021م Quarter 4-2021" dataDxfId="724"/>
    <tableColumn id="14" xr3:uid="{1BB6539B-A493-407F-82BB-8F9E27196F0A}" name="نسبة السعودة  Saudization % الربع الرابع عام 2021م Quarter 4-2021" dataDxfId="723" dataCellStyle="Percent"/>
    <tableColumn id="15" xr3:uid="{2576FFFD-332B-4E99-B65C-AF58C4DC14FB}" name="ذكر Male الربع الأول عام 2022م Quarter 1-2022" dataDxfId="722"/>
    <tableColumn id="16" xr3:uid="{AA32B5A1-9CD9-4FEC-A516-3BED8EC3A00B}" name="أنثى Female الربع الأول عام 2022م Quarter 1-2022" dataDxfId="721"/>
    <tableColumn id="17" xr3:uid="{9FF0744F-ECD4-4EF5-8B5F-67729C872EF5}" name="نسبة السعودة  Saudization % الربع الأول عام 2022م Quarter 1-2022" dataDxfId="720" dataCellStyle="Percent"/>
    <tableColumn id="18" xr3:uid="{A2EF215C-C2C2-44AC-8F0A-327A10844830}" name="ذكر Male الربع الثاني عام 2022م Quarter 2-2022" dataDxfId="719"/>
    <tableColumn id="19" xr3:uid="{E7ED1AF3-8CA2-47E3-814B-B9F35CF4CBEC}" name="أنثى Female الربع الثاني عام 2022م Quarter 2-2022" dataDxfId="718"/>
    <tableColumn id="20" xr3:uid="{584DD7DD-5D5D-4846-9F4C-53C6A31D516F}" name="نسبة السعودة  Saudization % الربع الثاني عام 2022م Quarter 2-2022" dataDxfId="717" dataCellStyle="Percent"/>
    <tableColumn id="21" xr3:uid="{7F0C5EC1-EF67-4941-87B7-6D81E7AE635B}" name="ذكر Male الربع الثالث عام 2022م Quarter 3-2022" dataDxfId="716"/>
    <tableColumn id="22" xr3:uid="{E26CE7EA-1914-42D7-BF8D-F2CBBFD72CC8}" name="أنثى Female الربع الثالث عام 2022م Quarter 3-2022" dataDxfId="715"/>
    <tableColumn id="23" xr3:uid="{55CF394B-F61A-4338-B77D-3E0C14A86EFB}" name="نسبة السعودة  Saudization % الربع الثالث عام 2022م Quarter 3-2022" dataDxfId="714" dataCellStyle="Percent"/>
    <tableColumn id="24" xr3:uid="{D29FA3E7-679C-46E6-B369-B3738629B11F}" name="ذكر Male الربع الرابع عام 2022م Quarter 4 -20222" dataDxfId="713"/>
    <tableColumn id="25" xr3:uid="{F9E386D4-09DE-4C8B-A402-6AA2CAF342E9}" name="أنثى Female الربع الرابع عام 2022م Quarter 4 -20222" dataDxfId="712"/>
    <tableColumn id="26" xr3:uid="{F684FDBD-816C-4B87-8FEB-99DB1815E6FB}" name="نسبة السعودة  Saudization % الربع الرابع  عام 2022م Quarter 4-2022 " dataDxfId="711" dataCellStyle="Percent"/>
    <tableColumn id="27" xr3:uid="{B281C9D2-48BC-49F1-B535-673648C16453}" name="ذكر Male الربع الأول عام 2023م Quarter 1-2023" dataDxfId="710"/>
    <tableColumn id="28" xr3:uid="{834E2B33-D5DB-46CF-98D4-7DB06A138C62}" name="أنثى Female الربع الأول عام 2023م Quarter 1-2023" dataDxfId="709"/>
    <tableColumn id="29" xr3:uid="{6F5AA9A7-4EE8-4A72-A23D-9DF722F9DA69}" name="نسبة السعودة  Saudization % الربع الأول عام 2023م Quarter 1-2023" dataDxfId="708" dataCellStyle="Percent"/>
    <tableColumn id="30" xr3:uid="{A0000BBB-E624-4E3A-AD2F-2E8217221973}" name="ذكر Maleالربع الثاني عام 2023م Quarter 2-2023" dataDxfId="707"/>
    <tableColumn id="31" xr3:uid="{75FFED9E-1323-4466-83FC-1019CF7DD521}" name="أنثى Female الربع الثاني عام 2023م Quarter 2-2023" dataDxfId="706"/>
    <tableColumn id="32" xr3:uid="{EB1CDEC0-63D5-4AD8-B1BB-27471FBE0D5A}" name="نسبة السعودة  Saudization % الربع الثاني عام 2023م Quarter 2-2023" dataDxfId="705" dataCellStyle="Percent"/>
    <tableColumn id="33" xr3:uid="{9A23DE5D-EF13-4484-9D78-C248F727F0FA}" name="ذكر Maleالربع الثالث عام 2023م Quarter 3-2023" dataDxfId="704"/>
    <tableColumn id="34" xr3:uid="{24134B51-8A29-4B04-8A50-27ECDCBF22A8}" name="أنثى Female الربع الثالث عام 2023م Quarter 3-2023" dataDxfId="703"/>
    <tableColumn id="35" xr3:uid="{2B0E07CB-890B-4871-B71F-1D395AFF6885}" name="نسبة السعودة  Saudization % الربع الثالث عام 2023م Quarter 3-2023" dataDxfId="702" dataCellStyle="Percent"/>
    <tableColumn id="36" xr3:uid="{76E426B1-DBC2-4CDB-9B43-0DCBE90182C6}" name="ذكر Male الربع الرابع عام 2023م Quarter 4 -2023" dataDxfId="701"/>
    <tableColumn id="37" xr3:uid="{BF47BBA7-9531-4CFA-AC39-B01BF0A32903}" name="أنثى Female الربع الرابع عام 2023م Quarter 4 -2023" dataDxfId="700"/>
    <tableColumn id="38" xr3:uid="{C8740A5D-80F0-476F-9AFA-525D63E448CE}" name="نسبة السعودة  Saudization % الربع الرابع  عام 2023م Quarter 4-2023" dataDxfId="699" dataCellStyle="Percent"/>
    <tableColumn id="39" xr3:uid="{9FE62D09-87EB-4D44-9BF2-7F3F16EBFC51}" name="ذكر Male الربع الأول عام 2024م Quarter 1 -2024" dataDxfId="698"/>
    <tableColumn id="40" xr3:uid="{B9AE9BD4-479C-4315-8CD5-DAF4467B855F}" name="أنثى Female الربع الأول عام 2024م Quarter 1 -2024" dataDxfId="697"/>
    <tableColumn id="41" xr3:uid="{623BC0CA-2FF4-45DE-BAFF-CCFF6DA5F9A2}" name="نسبة السعودة  Saudization % _x000a_الربع الأول عام 2024م_x000a_ Quarter 1-2024" dataDxfId="696" dataCellStyle="Percent"/>
    <tableColumn id="42" xr3:uid="{F840C912-713D-48B1-8E50-E632A94909E4}" name="ذكر Male الربع الثاني عام 2024م Quarter 2 -2024" dataDxfId="695"/>
    <tableColumn id="43" xr3:uid="{C305E8B3-41C0-4361-8CC9-C20F6BF5BF2C}" name="أنثى Female الربع الثاني عام 2024م Quarter 2 -2024" dataDxfId="694"/>
    <tableColumn id="44" xr3:uid="{339AC2D5-B15F-41BB-8307-473733EF319C}" name="نسبة السعودة  Saudization % _x000a_الربع الثاني عام 2024م_x000a_ Quarter 2-2024" dataDxfId="693" dataCellStyle="Percent"/>
    <tableColumn id="45" xr3:uid="{58005BFF-A09F-41E9-8878-1DE5E8A8741B}" name="ذكر Male الربع الثالث عام 2024م Quarter 3 -2024" dataDxfId="692"/>
    <tableColumn id="46" xr3:uid="{D652E6A4-14A2-454A-93EA-5E3D13BD6466}" name="أنثى Female الربع الثالث عام 2024م Quarter 3 -2024" dataDxfId="691"/>
    <tableColumn id="47" xr3:uid="{5BB1E99E-D1C3-4379-81F1-F006A49E0826}" name="نسبة السعودة  Saudization % _x000a_الربع الثالث عام 2024م_x000a_ Quarter 3-2024" dataDxfId="690"/>
    <tableColumn id="48" xr3:uid="{69B36A1C-BE9E-4D92-93DA-100A29902731}" name="ذكر Male الربع الرابع عام 2024م Quarter 4 -2024" dataDxfId="689"/>
    <tableColumn id="49" xr3:uid="{CDD0562F-1B4D-471C-AE51-D88E8A9B266D}" name="أنثى Female الربع الرابع عام 2024م Quarter 4 -2024" dataDxfId="688"/>
    <tableColumn id="50" xr3:uid="{210584FA-F91A-4A65-8345-D48AEB0E17EA}" name="نسبة السعودة  Saudization % _x000a_الربع الرابع عام 2024م_x000a_ Quarter 4-2024" dataDxfId="687" dataCellStyle="Percent"/>
    <tableColumn id="51" xr3:uid="{EE393671-5732-457A-97FD-53793D7F91A2}" name="ذكر Male الربع الأول عام 2025م Quarter 1 -2025" dataDxfId="686"/>
    <tableColumn id="52" xr3:uid="{8DA09ADB-0780-41B1-AECA-18B3714CF75E}" name="أنثى Female الربع الأول عام 2025م Quarter 1 -2025" dataDxfId="685"/>
    <tableColumn id="53" xr3:uid="{026E718B-4608-4DC1-AC65-7628D61320F2}" name="نسبة السعودة  Saudization % _x000a_الربع الأول عام 2025م_x000a_ Quarter 1-2025" dataDxfId="684" dataCellStyle="Percent"/>
    <tableColumn id="2" xr3:uid="{20D4DD34-1411-491A-AD81-3ED23C5501AE}" name="ذكر Male الربع الثاني عام 2025م Quarter 2 -2025" dataDxfId="683"/>
    <tableColumn id="56" xr3:uid="{7DA0D3CA-E196-49B9-84FF-DDE6E0C7C25F}" name="أنثى Female الربع الثاني عام 2025م Quarter 2 -2025" dataDxfId="682"/>
    <tableColumn id="57" xr3:uid="{1B066C97-902D-429D-BE01-9748FBFC8A95}" name="نسبة السعودة  Saudization % _x000a_الربع الثاني عام 2025م_x000a_ Quarter 2-2025" dataDxfId="681"/>
    <tableColumn id="58" xr3:uid="{0DA0D037-0E2B-4D16-98D1-AD5C514BD423}" name="ذكر Male الربع الثالث عام 2025م Quarter 3 -2025" dataDxfId="680"/>
    <tableColumn id="59" xr3:uid="{ADA4689F-6B2D-4F14-9D63-0079A84E676E}" name="أنثى Female الربع الثالث عام 2025م Quarter 3 -2025" dataDxfId="679"/>
    <tableColumn id="60" xr3:uid="{F104644F-AA6E-4610-8324-058561412856}" name="نسبة السعودة  Saudization % _x000a_الربع الثالث عام 2025م_x000a_ Quarter 3-2025" dataDxfId="67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802616FC-5647-4367-BAF3-705B85C05720}" name="Table89103" displayName="Table89103" ref="C12:BG15" totalsRowShown="0" headerRowDxfId="677" dataDxfId="676" tableBorderDxfId="675">
  <autoFilter ref="C12:BG15" xr:uid="{65F1AEA8-D14A-4306-8B47-C8101AF8EEE6}"/>
  <sortState xmlns:xlrd2="http://schemas.microsoft.com/office/spreadsheetml/2017/richdata2" ref="C13:AX15">
    <sortCondition ref="D12:D15"/>
  </sortState>
  <tableColumns count="57">
    <tableColumn id="1" xr3:uid="{67510666-2512-4B25-9A35-B3E16D146CCB}" name="#" dataDxfId="674"/>
    <tableColumn id="49" xr3:uid="{610DA203-4293-442C-94BD-98E3735083BB}" name="اسم مؤسسة البنية الأساسية للسوق " dataDxfId="673"/>
    <tableColumn id="48" xr3:uid="{C70460E3-4E01-4325-82D0-BA09FDC6C4BD}" name=" Market Infrastructure Institution" dataDxfId="672"/>
    <tableColumn id="3" xr3:uid="{69AEBC78-B1F6-4B81-B92E-3752E2FE9A42}" name="ذكر Male الربع الثاني عام 2021م Quarter 2-2021" dataDxfId="671"/>
    <tableColumn id="4" xr3:uid="{842F4EB8-329B-4B39-969E-5A23DD3BA47E}" name="أنثى Female الربع الثاني عام 2021م Quarter 2-2021" dataDxfId="670"/>
    <tableColumn id="5" xr3:uid="{6279C3D5-E707-4A12-AD08-14AD9B2095AE}" name="نسبة السعودة  Saudization % الربع الثاني عام 2021م Quarter 2-2021" dataDxfId="669" dataCellStyle="Percent"/>
    <tableColumn id="6" xr3:uid="{9ABB767A-AB6E-4542-BA95-2D3D09444B48}" name="ذكر Male الربع الثالث عام 2021م Quarter 3-2021" dataDxfId="668"/>
    <tableColumn id="7" xr3:uid="{159C7ED7-98E2-46AD-BD0F-5C0B0DBC43DA}" name="أنثى Female الربع الثالث عام 2021م Quarter 3-2021" dataDxfId="667"/>
    <tableColumn id="8" xr3:uid="{40A3B2DF-4488-4D3A-9946-B4C98DD18311}" name="نسبة السعودة  Saudization % الربع الثالث عام 2021م Quarter 3-2021" dataDxfId="666" dataCellStyle="Percent"/>
    <tableColumn id="9" xr3:uid="{518861CC-64F2-4A4B-AF08-6375BCDEB54D}" name="ذكر Male الربع الرابع عام 2021م Quarter 4-2021" dataDxfId="665"/>
    <tableColumn id="10" xr3:uid="{F767C39B-5811-468C-8ED7-DF13E8C1B44A}" name="أنثى Female الربع الرابع عام 2021م Quarter 4-2021" dataDxfId="664"/>
    <tableColumn id="11" xr3:uid="{52849E06-B7BE-4670-A828-4670274B0A64}" name="نسبة السعودة  Saudization % الربع الرابع عام 2021م Quarter 4-2021" dataDxfId="663"/>
    <tableColumn id="12" xr3:uid="{DBFF8AB6-2AA9-4926-B61D-1E1410A4BFCA}" name="ذكر Male الربع الأول عام 2022م Quarter 1-2022" dataDxfId="662"/>
    <tableColumn id="13" xr3:uid="{25046A65-45EB-485B-BA78-670FE9A958C1}" name="أنثى Female الربع الأول عام 2022م Quarter 1-2022" dataDxfId="661"/>
    <tableColumn id="14" xr3:uid="{B8C66A71-2CFC-4AD7-A8FF-0AF75263BDA6}" name="نسبة السعودة  Saudization % الربع الأول عام 2022م Quarter 1-2022" dataDxfId="660"/>
    <tableColumn id="15" xr3:uid="{FD147175-FE22-44B3-959F-76C0BEDFB28E}" name="ذكر Male الربع الثاني عام 2022م Quarter 2-2022" dataDxfId="659"/>
    <tableColumn id="16" xr3:uid="{24A77D6D-149F-472E-9995-606FBCBBA4C6}" name="أنثى Female الربع الثاني عام 2022م Quarter 2-2022" dataDxfId="658"/>
    <tableColumn id="17" xr3:uid="{6A877929-3A6C-4391-909B-44A829DE6156}" name="نسبة السعودة  Saudization % الربع الثاني عام 2022م Quarter 2-2022" dataDxfId="657"/>
    <tableColumn id="18" xr3:uid="{5A8D5C7C-4A87-41F0-9E99-F963F5A3E14F}" name="ذكر Male الربع الثالث عام 2022م Quarter 3-2022" dataDxfId="656"/>
    <tableColumn id="19" xr3:uid="{C9A3EC62-4D86-4890-9354-E42EE6061DC5}" name="أنثى Female الربع الثالث عام 2022م Quarter 3-2022" dataDxfId="655"/>
    <tableColumn id="20" xr3:uid="{3661C168-3998-4160-9684-ECF04FAE7855}" name="نسبة السعودة  Saudization % الربع الثالث عام 2022م Quarter 3-2022" dataDxfId="654"/>
    <tableColumn id="21" xr3:uid="{7A419419-1273-4916-815C-53D4C8EE21D3}" name="ذكر Male الربع الرابع عام 2022م Quarter 4 -20222" dataDxfId="653"/>
    <tableColumn id="22" xr3:uid="{D2ED753F-683F-4F2D-863F-3BACBED59E49}" name="أنثى Female الربع الرابع عام 2022م Quarter 4 -20222" dataDxfId="652"/>
    <tableColumn id="23" xr3:uid="{23F7E1F8-B5AE-4796-BD85-590FDEFAF651}" name="نسبة السعودة  Saudization % الربع الرابع  عام 2022م Quarter 4-2022 " dataDxfId="651"/>
    <tableColumn id="24" xr3:uid="{FD3267CE-35C4-44D2-BDD2-8D3C2D555BA3}" name="ذكر Male الربع الأول عام 2023م Quarter 1 -2023" dataDxfId="650"/>
    <tableColumn id="25" xr3:uid="{3D58A4BA-4EDE-46DD-B30C-A91A11BF5094}" name="أنثى Femaleالربع الأول عام 2023م Quarter 1 -2023" dataDxfId="649"/>
    <tableColumn id="26" xr3:uid="{1B29AE3A-29DE-4732-B8F8-335C6CC1AEDD}" name="نسبة السعودة  Saudization % الربع الأول عام 2023م Quarter 1 -2023" dataDxfId="648"/>
    <tableColumn id="27" xr3:uid="{1F702B44-3D7C-4EA0-9898-005868B88387}" name="ذكر Male الربع الثاني عام 2023م Quarter 2 -2023" dataDxfId="647"/>
    <tableColumn id="28" xr3:uid="{1238A900-C68B-42EE-9202-CAA816E36D62}" name="أنثى Female الربع الثاني عام 2023م Quarter 2 -2023" dataDxfId="646"/>
    <tableColumn id="29" xr3:uid="{932B7119-CEA7-45FB-8721-28D6D0241BAA}" name="نسبة السعودة  Saudization % الربع الثاني عام 2023م Quarter 2 -2023" dataDxfId="645" dataCellStyle="Percent"/>
    <tableColumn id="30" xr3:uid="{A3FBD821-2F0F-443A-A772-53499085FB94}" name="ذكر Male الربع الثالث عام 2023م Quarter 3 -2023" dataDxfId="644"/>
    <tableColumn id="31" xr3:uid="{245060FB-74B8-45B5-AD70-9930E77ADB41}" name="أنثى Female الربع الثالث عام 2023م Quarter 3 -2023" dataDxfId="643"/>
    <tableColumn id="32" xr3:uid="{F7A4B180-9E90-49E0-AECE-C93612D3C5BB}" name="نسبة السعودة  Saudization % الربع الثالث عام 2023م Quarter 3 -2023" dataDxfId="642" dataCellStyle="Percent"/>
    <tableColumn id="33" xr3:uid="{B138FA2C-1852-446C-A869-766E71045055}" name="ذكر Male الربع الرابع عام 2023م Quarter 4 -2023" dataDxfId="641"/>
    <tableColumn id="34" xr3:uid="{6D6B6D16-57FC-42B3-98B0-F0C52A49DBF1}" name="أنثى Female الربع الرابع عام 2023م Quarter 4 -2023" dataDxfId="640"/>
    <tableColumn id="35" xr3:uid="{293F04A2-C47C-4765-8597-30380FA3487C}" name="نسبة السعودة  Saudization % الربع الرابع  عام 2023م Quarter 4-2023" dataDxfId="639"/>
    <tableColumn id="36" xr3:uid="{A809FC36-E330-47F7-853C-509BBC843E8D}" name="ذكر Male الربع الأول عام 2024م Quarter 1 -2024" dataDxfId="638"/>
    <tableColumn id="37" xr3:uid="{5A7D2AB1-DE8F-4A94-93E4-CC0994B2F545}" name="أنثى Female الربع الأول عام 2024م Quarter 1 -2024" dataDxfId="637"/>
    <tableColumn id="38" xr3:uid="{8E025F5C-E1DC-4A9A-B153-E59E9493279A}" name="نسبة السعودة  Saudization % الربع الأول  عام 2024م Quarter 1-2024" dataDxfId="636"/>
    <tableColumn id="39" xr3:uid="{1E18AC73-3A9C-427A-870D-743145FDB524}" name="ذكر Male الربع الثاني عام 2024م Quarter 2 -2024" dataDxfId="635"/>
    <tableColumn id="40" xr3:uid="{124C774E-52FC-4AF4-A1C7-026426F5AEAC}" name="أنثى Female الربع الثاني عام 2024م Quarter 2 -2024" dataDxfId="634"/>
    <tableColumn id="41" xr3:uid="{1C3894F1-E017-4DE4-A261-7310257DD8D4}" name="نسبة السعودة  Saudization % _x000a_الربع الثاني عام 2024م_x000a_ Quarter 1-2024" dataDxfId="633" dataCellStyle="Percent"/>
    <tableColumn id="42" xr3:uid="{03398ED1-4366-48AF-9454-EA3B7622B091}" name="ذكر Male الربع الثالث عام 2024م Quarter 3 -2024" dataDxfId="632"/>
    <tableColumn id="43" xr3:uid="{CE430DE8-7F1D-4CB7-8F1B-CD381456F106}" name="أنثى Female الربع الثالث عام 2024م Quarter 3 -2024" dataDxfId="631"/>
    <tableColumn id="44" xr3:uid="{E1A5D123-D2FF-4C20-9481-0399FA97A794}" name="نسبة السعودة  Saudization % _x000a_الربع الثالث عام 2024م_x000a_ Quarter 3-2024" dataDxfId="630" dataCellStyle="Percent"/>
    <tableColumn id="45" xr3:uid="{DFD49387-39A0-4660-BBB9-24DD2BB51BEC}" name="ذكر Male الربع الرابع عام 2024م Quarter 4 -2024" dataDxfId="629"/>
    <tableColumn id="46" xr3:uid="{176D8C88-C612-4A92-8EBE-46FC8D2B66AD}" name="أنثى Female الربع الرابع عام 2024م Quarter 4 -2024" dataDxfId="628"/>
    <tableColumn id="47" xr3:uid="{788786EE-456B-4B74-93BE-D80696DAA4AF}" name="نسبة السعودة  Saudization % _x000a_الربع الرابع عام 2024م_x000a_ Quarter 4-2024" dataDxfId="627" dataCellStyle="Percent"/>
    <tableColumn id="50" xr3:uid="{3EA1425A-3F31-4554-8A56-53E23DE5EB9B}" name="ذكر Male الربع الأول عام 2025م Quarter 1 -2025" dataDxfId="626"/>
    <tableColumn id="51" xr3:uid="{E0A6724E-B7C3-4BB4-BADA-A46B2CF7929D}" name="أنثى Female الربع الأول عام 2025م Quarter 1 -2025" dataDxfId="625"/>
    <tableColumn id="52" xr3:uid="{D9A22FB0-432B-4660-9444-DDD39299692B}" name="نسبة السعودة  Saudization % _x000a_الربع الأول عام 2025م_x000a_ Quarter 1-2025" dataDxfId="624" dataCellStyle="Percent"/>
    <tableColumn id="2" xr3:uid="{4C27FE71-058F-4CA8-8CD0-0E9A4E65E228}" name="ذكر Male الربع الثاني عام 2025م Quarter 2 -2025" dataDxfId="623"/>
    <tableColumn id="53" xr3:uid="{DE52D52C-C1C2-43AF-A85B-519694926E95}" name="أنثى Female الربع الثاني عام 2025م Quarter 2 -2025" dataDxfId="622"/>
    <tableColumn id="54" xr3:uid="{2FDA2989-62DE-487E-ADB8-784977CC94E1}" name="نسبة السعودة  Saudization % _x000a_الربع الثاني عام 2025م_x000a_ Quarter 2-2025" dataDxfId="621"/>
    <tableColumn id="55" xr3:uid="{7DA8BA20-D612-4DC4-B024-5C75B10A36C2}" name="نسبة السعودة  Saudization % _x000a_الربع الثالث عام 2025م_x000a_ Quarter 3-2025" dataDxfId="620"/>
    <tableColumn id="56" xr3:uid="{F7962634-D62B-4F21-B8AC-4E0DA9BA964D}" name="نسبة السعودة  Saudization % _x000a_الربع الثالث عام 2025م_x000a_ Quarter 3-20252" dataDxfId="619"/>
    <tableColumn id="57" xr3:uid="{81AD6E23-D403-458C-88D3-195297236852}" name="نسبة السعودة  Saudization % _x000a_الربع الثالث عام 2025م_x000a_ Quarter 3-20253" dataDxfId="61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A70379CB-4F19-4D54-99FA-39806854A4EF}" name="Table9090" displayName="Table9090" ref="C11:BJ54" totalsRowShown="0" headerRowDxfId="617" dataDxfId="616" tableBorderDxfId="615">
  <autoFilter ref="C11:BJ54" xr:uid="{82B2366F-8032-4500-96E6-24820A4F1B2F}"/>
  <sortState xmlns:xlrd2="http://schemas.microsoft.com/office/spreadsheetml/2017/richdata2" ref="C12:BJ54">
    <sortCondition descending="1" ref="BJ11:BJ54"/>
  </sortState>
  <tableColumns count="60">
    <tableColumn id="1" xr3:uid="{86ABDF9C-A883-4F56-B55D-16CA3C299C58}" name="#" dataDxfId="614"/>
    <tableColumn id="51" xr3:uid="{3C33A1E3-81BD-4C40-8064-51F4A017EA43}" name="شركة التقنية المالية" dataDxfId="613"/>
    <tableColumn id="52" xr3:uid="{717188B0-57E7-417F-ABA4-8551C6E0A48A}" name="Fintech company" dataDxfId="612"/>
    <tableColumn id="3" xr3:uid="{56525255-B8A8-4ACE-B139-6AD2523FDE1B}" name="ذكر Male الربع الأول عام 2021م Quarter 1-2021 " dataDxfId="611"/>
    <tableColumn id="4" xr3:uid="{33FB1A86-610D-4267-85B9-2F4784C016BA}" name="أنثى Female الربع الأول عام 2021م Quarter 1-2021" dataDxfId="610"/>
    <tableColumn id="5" xr3:uid="{50B97C49-8FE8-4742-AEDF-12AE04E29068}" name="نسبة السعودة  Saudization % الربع الأول عام 2021م Quarter 1-2021" dataDxfId="609" dataCellStyle="Percent"/>
    <tableColumn id="6" xr3:uid="{DD291210-8A6A-4972-97D6-79E9CF782411}" name="ذكر Male الربع الثاني عام 2021م Quarter 2-2021" dataDxfId="608"/>
    <tableColumn id="7" xr3:uid="{A52F1669-5770-45A5-BC89-02DDB96DA4DF}" name="أنثى Female الربع الثاني عام 2021م Quarter 2-2021" dataDxfId="607"/>
    <tableColumn id="8" xr3:uid="{ECD76502-EE38-4B10-9C85-3C787EE0F2AB}" name="نسبة السعودة  Saudization % الربع الثاني عام 2021م Quarter 2-2021" dataDxfId="606" dataCellStyle="Percent"/>
    <tableColumn id="9" xr3:uid="{1B648F6B-9483-4243-86C3-7BC9B8BD111A}" name="ذكر Male الربع الثالث عام 2021م Quarter 3-2021" dataDxfId="605"/>
    <tableColumn id="10" xr3:uid="{6BD09113-4531-45BC-B33C-860093214F2E}" name="أنثى Female الربع الثالث عام 2021م Quarter 3-2021" dataDxfId="604"/>
    <tableColumn id="11" xr3:uid="{3244F196-CB20-49E8-81FC-CAB9B1549515}" name="نسبة السعودة  Saudization % الربع الثالث عام 2021م Quarter 3-2021" dataDxfId="603" dataCellStyle="Percent"/>
    <tableColumn id="12" xr3:uid="{F31C2EA5-B9DE-46DF-8417-029383715CFD}" name="ذكر Male الربع الرابع عام 2021م Quarter 4-2021" dataDxfId="602"/>
    <tableColumn id="13" xr3:uid="{5A9F3892-3ADF-474A-A0C7-83D757A594AF}" name="أنثى Female الربع الرابع عام 2021م Quarter 4-2021" dataDxfId="601"/>
    <tableColumn id="14" xr3:uid="{21E12852-D398-4A13-86CD-39888A229309}" name="نسبة السعودة  Saudization % الربع الرابع عام 2021م Quarter 4-2021" dataDxfId="600" dataCellStyle="Percent"/>
    <tableColumn id="15" xr3:uid="{145F8427-621B-450C-B7DB-460D039E23AE}" name="ذكر Male الربع الأول عام 2022م Quarter 1-2022" dataDxfId="599"/>
    <tableColumn id="16" xr3:uid="{484BA00C-265D-412C-8086-045C4450759F}" name="أنثى Female الربع الأول عام 2022م Quarter 1-2022" dataDxfId="598"/>
    <tableColumn id="17" xr3:uid="{AE8E48B1-0EA3-45F2-BF69-4CC8E268C313}" name="نسبة السعودة  Saudization % الربع الأول عام 2022م Quarter 1-2022" dataDxfId="597"/>
    <tableColumn id="18" xr3:uid="{D473D115-9CCF-4CB4-8E69-045ECC35475D}" name="ذكر Male الربع الثاني عام 2022م Quarter 2-2022" dataDxfId="596"/>
    <tableColumn id="19" xr3:uid="{382A5BC5-8ED2-43B7-A507-FA86FA7089B3}" name="أنثى Female الربع الثاني عام 2022م Quarter 2-2022" dataDxfId="595"/>
    <tableColumn id="20" xr3:uid="{5E01D944-9C18-4DB8-AD64-4D23E8AB2E0D}" name="نسبة السعودة  Saudization % الربع الثاني عام 2022م Quarter 2-2022" dataDxfId="594" dataCellStyle="Percent"/>
    <tableColumn id="21" xr3:uid="{6DD80D97-1480-4CC8-BA83-F450B9D68FC0}" name="ذكر Male الربع الثالث عام 2022م Quarter 3-2022" dataDxfId="593"/>
    <tableColumn id="22" xr3:uid="{3B5B8531-4CB7-4444-ADD2-1FC40D19D3B7}" name="أنثى Female الربع الثالث عام 2022م Quarter 3-2022" dataDxfId="592"/>
    <tableColumn id="23" xr3:uid="{A625BD1E-2A6C-44C0-AA0F-53F7E54C6174}" name="نسبة السعودة  Saudization % الربع الثالث عام 2022م Quarter 3-2022" dataDxfId="591" dataCellStyle="Percent"/>
    <tableColumn id="24" xr3:uid="{582E05F0-82F9-4DA6-8954-E8260521B5D8}" name="ذكر Male الربع الرابع عام 2022م Quarter 4 -20222" dataDxfId="590"/>
    <tableColumn id="25" xr3:uid="{EDD4ED91-74B2-4749-BA4A-A4F964C841CA}" name="أنثى Female الربع الرابع عام 2022م Quarter 4 -20222" dataDxfId="589"/>
    <tableColumn id="26" xr3:uid="{864B66EF-7CF9-4D5C-9621-3C9ED034C36B}" name="نسبة السعودة  Saudization % الربع الرابع  عام 2022م Quarter 4-2022 " dataDxfId="588"/>
    <tableColumn id="27" xr3:uid="{E5A5F62A-1E1A-4DA1-B8A6-B4A18B776B9C}" name="ذكر Male الربع الأول عام 2023م Quarter 1-2023" dataDxfId="587"/>
    <tableColumn id="28" xr3:uid="{8F83CD56-247B-4E3F-A783-D55E51968DCE}" name="أنثى Female الربع الأول عام 2023م Quarter 1-2023" dataDxfId="586"/>
    <tableColumn id="29" xr3:uid="{BB2F1A99-56F7-4849-A2F6-532C05649794}" name="نسبة السعودة  Saudization % الربع الأول عام2023م Quarter 1-2023" dataDxfId="585" dataCellStyle="Percent"/>
    <tableColumn id="30" xr3:uid="{2FE014A9-7EA4-49E3-85B2-5010B56E4AE5}" name="ذكر Male الربع الثاني عام 2023م Quarter 2-2023" dataDxfId="584"/>
    <tableColumn id="31" xr3:uid="{2676EB97-CB5E-451F-B7D0-36896D7893D3}" name="أنثى Female الربع الثاني عام 2023م Quarter2-2023" dataDxfId="583"/>
    <tableColumn id="32" xr3:uid="{E85B5E64-50A0-460D-BF48-F5071338A60B}" name="نسبة السعودة  Saudization % الربع الثاني عام2023م Quarter 2-2023" dataDxfId="582" dataCellStyle="Percent"/>
    <tableColumn id="33" xr3:uid="{F7D58BCB-6D5D-4D7E-8985-B898248DD809}" name="ذكر Male الربع الثالث عام 2023م Quarter 3-2023" dataDxfId="581"/>
    <tableColumn id="34" xr3:uid="{89B67357-F6D4-4D59-946E-51A4BDF516CF}" name="أنثى Female الربع الثالث عام 2023م Quarter 3-20233" dataDxfId="580"/>
    <tableColumn id="35" xr3:uid="{7C192818-7654-41E8-B42C-ED559775E2E8}" name="نسبة السعودة  Saudization % الربع الثالث عام2023م Quarter 3-2023" dataDxfId="579" dataCellStyle="Percent"/>
    <tableColumn id="36" xr3:uid="{A81AF559-80E8-4F13-A749-6FC1E41225B3}" name="ذكر Male الربع الرابع عام 2023م Quarter 4 -2023" dataDxfId="578"/>
    <tableColumn id="37" xr3:uid="{8F1DBBCB-36E2-4739-8D3C-8536747A4C1E}" name="أنثى Female الربع الرابع عام 2023م Quarter 4 -2023" dataDxfId="577"/>
    <tableColumn id="38" xr3:uid="{60569CA3-EC54-45A7-84EA-63A6D4DCC1A2}" name="نسبة السعودة  Saudization % الربع الرابع  عام 2023م Quarter 4-2023" dataDxfId="576" dataCellStyle="Percent"/>
    <tableColumn id="39" xr3:uid="{588299F8-D2F5-4128-8801-165C50F51A4B}" name="ذكر Male الربع الأول عام 2024م Quarter 1 -2024" dataDxfId="575"/>
    <tableColumn id="40" xr3:uid="{A36532BC-432F-4944-AA1D-58C44009241F}" name="أنثى Female الربع الأول عام 2024م Quarter 1 -2024" dataDxfId="574"/>
    <tableColumn id="41" xr3:uid="{DE4D16E9-D9CC-438B-9CAD-84C049D2F204}" name="نسبة السعودة  Saudization % الربع الأول  عام 2024م Quarter 1-2024" dataDxfId="573" dataCellStyle="Percent"/>
    <tableColumn id="42" xr3:uid="{BC3F9C24-AB55-4A47-8199-A6D5515CF522}" name="ذكر Male الربع الثاني عام 2024م Quarter 2 -2024" dataDxfId="572"/>
    <tableColumn id="43" xr3:uid="{CFC99B70-0DFD-4A2F-80C1-2D03E02E85B4}" name="أنثى Female الربع الثاني عام 2024م Quarter 2 -2024" dataDxfId="571"/>
    <tableColumn id="44" xr3:uid="{6D245EFE-23B9-4B49-8125-E3A17934CE58}" name="نسبة السعودة  Saudization % _x000a_الربع الثاني عام 2024م_x000a_ Quarter 1-2024" dataDxfId="570" dataCellStyle="Percent"/>
    <tableColumn id="45" xr3:uid="{CB05D8EE-EBAC-49D6-828D-85002A5EA450}" name="ذكر Male الربع الثالث عام 2024م Quarter 3 -2024" dataDxfId="569"/>
    <tableColumn id="46" xr3:uid="{EEF3DBE2-ADB3-43B2-8135-A04B411D89CC}" name="أنثى Female الربع الثالث عام 2024م Quarter 3 -2024" dataDxfId="568"/>
    <tableColumn id="47" xr3:uid="{B0D10D03-6E22-4586-91E6-5F07DF59DE3A}" name="نسبة السعودة  Saudization % _x000a_الربع الثالث عام 2024م_x000a_ Quarter 3-2024" dataDxfId="567" dataCellStyle="Percent"/>
    <tableColumn id="48" xr3:uid="{08D72C97-D309-4B04-93F6-78F92A505034}" name="ذكر Male الربع الرابع عام 2024م Quarter 4 -2024" dataDxfId="566"/>
    <tableColumn id="49" xr3:uid="{F1FE0474-5E95-4996-83DD-7270D9417674}" name="أنثى Female الربع الرابع عام 2024م Quarter 4 -2024" dataDxfId="565"/>
    <tableColumn id="50" xr3:uid="{6282AFBE-2D59-4BE0-8108-3169A202EC7F}" name="نسبة السعودة  Saudization % _x000a_الربع الرابع عام 2024م_x000a_ Quarter 4-2024" dataDxfId="564" dataCellStyle="Percent"/>
    <tableColumn id="54" xr3:uid="{860E4FF0-7507-42FB-8B23-DF9233291072}" name="ذكر Male الربع الأول عام 2025م Quarter 1 -2025" dataDxfId="563"/>
    <tableColumn id="55" xr3:uid="{39859812-22EB-4733-B217-89743730D3D8}" name="أنثى Female الربع الأول عام 2025م Quarter 1 -2025" dataDxfId="562"/>
    <tableColumn id="56" xr3:uid="{3B128663-2549-4E01-B6F7-E85069D36898}" name="نسبة السعودة  Saudization % الربع الأول  عام 2025م Quarter 1-2025" dataDxfId="561" dataCellStyle="Percent"/>
    <tableColumn id="2" xr3:uid="{4491C4BF-9ED1-41D5-A8AE-2C9A684B6D4D}" name="ذكر Male الربع الثاني عام 2025م Quarter 2 -2025" dataDxfId="560"/>
    <tableColumn id="53" xr3:uid="{FBFCD25E-5BDB-4A11-B21B-1EC972B9FF14}" name="أنثى Female الربع الثاني عام 2025م Quarter 2 -2025" dataDxfId="559"/>
    <tableColumn id="57" xr3:uid="{88FB618F-FF4C-4139-A6ED-179C6251CAED}" name="نسبة السعودة  Saudization % الربع الثاني  عام 2025م Quarter 2-2025" dataDxfId="558" dataCellStyle="Percent"/>
    <tableColumn id="58" xr3:uid="{F6E7876C-8D27-4BF9-90CE-5711E63FDAF7}" name="ذكر Male الربع الثالث عام 2025م Quarter 3 -2025" dataDxfId="557"/>
    <tableColumn id="59" xr3:uid="{FBB216EC-5F28-469A-B9B4-DA4BB69FCDCD}" name="أنثى Female الربع الثالث عام 2025م Quarter 3 -2025" dataDxfId="556"/>
    <tableColumn id="60" xr3:uid="{312BB459-814B-4229-97BB-11F694CFB1D9}" name="نسبة السعودة  Saudization % الربع الثالث  عام 2025م Quarter 3 -2025" dataDxfId="55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FD04A392-6D78-4C80-8BB4-BDB4BE67DD75}" name="Table86104" displayName="Table86104" ref="C11:AK114" totalsRowShown="0" headerRowDxfId="554" dataDxfId="553">
  <autoFilter ref="C11:AK114" xr:uid="{318CF8A0-67E9-4DC7-AD35-B9878318C589}"/>
  <sortState xmlns:xlrd2="http://schemas.microsoft.com/office/spreadsheetml/2017/richdata2" ref="C12:AK114">
    <sortCondition descending="1" ref="AK11:AK114"/>
  </sortState>
  <tableColumns count="35">
    <tableColumn id="1" xr3:uid="{7F742004-DBB1-43A2-9710-DC24110B7D35}" name="0" dataDxfId="552">
      <calculatedColumnFormula>1+C11</calculatedColumnFormula>
    </tableColumn>
    <tableColumn id="33" xr3:uid="{DF0B24A8-0AF4-4AA5-8146-870E0C66911C}" name="مؤسسات السوق المالية" dataDxfId="551"/>
    <tableColumn id="32" xr3:uid="{3393FD78-103E-46BA-93C1-79122FA45B7E}" name="Capital Market Institutions" dataDxfId="550"/>
    <tableColumn id="4" xr3:uid="{C5B97EF4-14AA-40AC-97F2-B2C65F2BAC19}" name="الربع الرابع عام  2017م Quarter 4 _x000a_ 2017" dataDxfId="549"/>
    <tableColumn id="5" xr3:uid="{16ED764F-43E8-43FC-904B-38D15A236443}" name="الربع الأول عام  2018م Quarter 1 _x000a_ 2018" dataDxfId="548"/>
    <tableColumn id="6" xr3:uid="{584A2129-E752-4B28-AFF2-7515AE2AFE99}" name="الربع الثاني عام  2018م Quarter 2 _x000a_ 2018" dataDxfId="547"/>
    <tableColumn id="7" xr3:uid="{0CBE7A19-1A97-43DD-847C-AD4E9820B35A}" name="الربع الثالث عام  2018م Quarter 3 _x000a_ 2018" dataDxfId="546"/>
    <tableColumn id="8" xr3:uid="{9B68AF38-55AA-453C-BE75-5A5C82CE75FB}" name="الربع الرابع عام 2018م Quarter 4 _x000a_ 2018" dataDxfId="545"/>
    <tableColumn id="9" xr3:uid="{7C19EF4F-8F6A-4839-9DC8-6500963B59C7}" name="الربع الأول عام 2019م Quarter 1 _x000a_ 2019" dataDxfId="544"/>
    <tableColumn id="10" xr3:uid="{55BC99A7-A0E1-4BBE-89D9-CCD0DA8944A0}" name="الربع الثاني عام 2019م Quarter 2_x000a_ 2019" dataDxfId="543"/>
    <tableColumn id="11" xr3:uid="{3450ECD5-3DD0-4DFE-A755-C327B9DD3D76}" name="الربع الثالث عام 2019م Quarter 3_x000a_ 2019" dataDxfId="542"/>
    <tableColumn id="12" xr3:uid="{3C08F4EF-5192-4901-90B8-43DC5CD2821C}" name="الربع الرابع عام 2019م Quarter 4_x000a_ 2019" dataDxfId="541"/>
    <tableColumn id="13" xr3:uid="{11786F46-DB9A-408B-964C-524CABF122EF}" name="الربع الأول عام 2020م Quarter 1 _x000a_ 2020" dataDxfId="540"/>
    <tableColumn id="14" xr3:uid="{10A36052-DE92-4D43-8349-BC1E1857AE5A}" name="الربع الثاني عام 2020م Quarter 2 _x000a_ 2020" dataDxfId="539"/>
    <tableColumn id="15" xr3:uid="{D7613FBA-3394-4DA2-807A-26D27DF7C3C4}" name="الربع الثالث عام 2020م Quarter 3 _x000a_ 2020" dataDxfId="538"/>
    <tableColumn id="16" xr3:uid="{36957D73-BF42-4076-915B-14AE9FDED66C}" name="الربع الرابع عام 2020م Quarter 4 _x000a_ 2020" dataDxfId="537"/>
    <tableColumn id="17" xr3:uid="{BC118CA2-7F5D-4FE1-A1A8-8FCB6E130C93}" name="الربع الأول عام 2021م Quarter 1 _x000a_ 2021" dataDxfId="536"/>
    <tableColumn id="18" xr3:uid="{BA1566A3-F3D3-4668-B80A-CD15150273F1}" name="الربع الثاني عام 2021م Quarter 2 _x000a_ 2021" dataDxfId="535"/>
    <tableColumn id="19" xr3:uid="{EB98C982-BA51-4A21-B7EE-FF8BE58CCC1B}" name="الربع الثالث عام 2021م Quarter 3 _x000a_ 2021" dataDxfId="534"/>
    <tableColumn id="20" xr3:uid="{7272CA36-4440-43EE-9A27-9D5A148CA9D8}" name="الربع الرابع عام 2021م Quarter 4_x000a_ 2021" dataDxfId="533"/>
    <tableColumn id="21" xr3:uid="{4B06E070-1436-4F0A-A352-AE7C47D23538}" name="الربع الأول عام 2022م Quarter 1_x000a_ 2022" dataDxfId="532"/>
    <tableColumn id="22" xr3:uid="{5136A719-660F-4E35-BB1B-E005C1DE2C52}" name="الربع الثاني عام 2022م Quarter 2 _x000a_ 2022" dataDxfId="531"/>
    <tableColumn id="23" xr3:uid="{DBB4CB6A-E27C-4BD1-A8F1-DC0C6DB7B7E7}" name="الربع الثالث عام 2022م Quarter 3 _x000a_ 2022" dataDxfId="530"/>
    <tableColumn id="24" xr3:uid="{A8C526C4-2E10-4814-AF11-FAF0EE8B1BF3}" name="الربع الرابع عام  2022م_x000a_Quarter 4 2022" dataDxfId="529"/>
    <tableColumn id="2" xr3:uid="{31957830-9764-4CAF-A4B2-AA64B324540A}" name="الربع الأول عام 2023م Quarter 1_x000a_ 2023" dataDxfId="528"/>
    <tableColumn id="25" xr3:uid="{CD44D9E9-900E-42E8-96F1-9D6F73C4E8BD}" name="الربع الثاني عام 2023م Quarter 2_x000a_ 2023*" dataDxfId="527"/>
    <tableColumn id="26" xr3:uid="{D3C16841-5701-43A7-8C3C-77A3EF4E2D90}" name="الربع الثالث عام 2023م Quarter 3_x000a_2023" dataDxfId="526"/>
    <tableColumn id="27" xr3:uid="{9FCF5FDF-75D6-4D79-8565-2B7E4AA0D102}" name="الربع الرابع عام  2023م_x000a_Quarter 4 2023" dataDxfId="525"/>
    <tableColumn id="28" xr3:uid="{AF8953B1-D391-42DE-B616-7E16C51FFC86}" name="الربع الأول عام  2024م_x000a_Quarter 1 2024" dataDxfId="524"/>
    <tableColumn id="29" xr3:uid="{BE54806C-F6D4-44BE-BE39-1B8455D91F00}" name="الربع الثاني عام  2024م_x000a_Quarter 2 2024" dataDxfId="523"/>
    <tableColumn id="30" xr3:uid="{0428B739-6E7F-48F1-8F23-05423C32653F}" name="الربع الثالث عام 2024م Quarter 3_x000a_2024" dataDxfId="522" dataCellStyle="Percent"/>
    <tableColumn id="31" xr3:uid="{4DC19F9D-1F35-4289-8C1A-858D49CFFBFB}" name="الربع الرابع عام 2024م Quarter 4_x000a_2024" dataDxfId="521" dataCellStyle="Percent"/>
    <tableColumn id="34" xr3:uid="{0D4A8F43-9D55-4804-85A8-2EB3D6AEB276}" name="الربع الأول عام  2025م_x000a_Quarter 1 2025" dataDxfId="520"/>
    <tableColumn id="3" xr3:uid="{EDD82335-C31D-4067-BE6A-468133E83FA3}" name="الربع الثاني عام  2025م_x000a_Quarter 2 2025" dataDxfId="519" dataCellStyle="Percent"/>
    <tableColumn id="35" xr3:uid="{214A5496-E1A2-467D-BF40-7D2AD4ACF95D}" name="الربع الثالث عام 2025م Quarter 3_x000a_2025" dataDxfId="51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2C74611E-0A1C-48CE-8068-6DB0C7D5E137}" name="Table9187" displayName="Table9187" ref="B11:CV46" totalsRowShown="0" headerRowDxfId="517" dataDxfId="516" tableBorderDxfId="515">
  <autoFilter ref="B11:CV46" xr:uid="{EB954F90-A413-4369-B473-FFB6E266E718}"/>
  <sortState xmlns:xlrd2="http://schemas.microsoft.com/office/spreadsheetml/2017/richdata2" ref="B12:CS45">
    <sortCondition descending="1" ref="CS11:CS45"/>
  </sortState>
  <tableColumns count="99">
    <tableColumn id="1" xr3:uid="{BDF80512-E789-4B33-99D0-1FC80B582A1D}" name="0" dataDxfId="514">
      <calculatedColumnFormula>B11+1</calculatedColumnFormula>
    </tableColumn>
    <tableColumn id="2" xr3:uid="{7810D954-95AE-4D40-940B-226EE4C296BF}" name="مؤسسات السوق المالية" dataDxfId="513"/>
    <tableColumn id="95" xr3:uid="{593090F0-CC4D-43A6-99C6-1EFE8E5F5055}" name="Capital Market Institutions" dataDxfId="512"/>
    <tableColumn id="3" xr3:uid="{C751F29A-5413-4F56-B2F3-C0FF12BEFB91}" name="الربع الرابع عام  2017م_x000a_Quarter 4  2017 السوق الرئيسية_x000a_(TASI)" dataDxfId="511"/>
    <tableColumn id="4" xr3:uid="{671B3389-B2FA-44B4-9AF2-07D0CCD3084D}" name="الربع الرابع عام  2017م_x000a_Quarter 4  2018 السوق الموازية_x000a_(NOMU)" dataDxfId="510"/>
    <tableColumn id="5" xr3:uid="{A8760EFA-2352-421E-B89C-4D28D4A6E8E0}" name="الربع الرابع عام  2017م_x000a_Quarter 4  2019 الإجمالي_x000a_(مليون ريال)_x000a_TOTAL_x000a_(Million Riyal)" dataDxfId="509"/>
    <tableColumn id="6" xr3:uid="{50840236-AE6C-45C0-BC74-C53B53DCFE40}" name="الربع الأول عام  2018م_x000a_Quarter 1  2018 السوق الرئيسية_x000a_(TASI)"/>
    <tableColumn id="7" xr3:uid="{AE89455A-D053-4020-A9D0-895A84642424}" name="الربع الأول عام  2018م_x000a_Quarter 1  2019 السوق الموازية_x000a_(NOMU)" dataDxfId="508"/>
    <tableColumn id="8" xr3:uid="{E350AB39-EDC4-471E-98C6-F8F0229A3200}" name="الربع الأول عام  2018م_x000a_Quarter 1  2020 الإجمالي_x000a_(مليون ريال)_x000a_TOTAL_x000a_(Million Riyal)" dataDxfId="507"/>
    <tableColumn id="9" xr3:uid="{ED213AB2-39A1-4E57-863E-B8D137E183F0}" name="الربع الثاني عام  2018م_x000a_Quarter 2  2018 السوق الرئيسية_x000a_(TASI)"/>
    <tableColumn id="10" xr3:uid="{11AA7FE5-126B-4A8C-953C-53725DBE80E1}" name="الربع الثاني عام  2018م_x000a_Quarter 2  2019 السوق الموازية_x000a_(NOMU)" dataDxfId="506"/>
    <tableColumn id="11" xr3:uid="{31C6C193-6968-428C-B141-A1E886E73CD5}" name="الربع الثاني عام  2018م_x000a_Quarter 2  2020 الإجمالي_x000a_(مليون ريال)_x000a_TOTAL_x000a_(Million Riyal)" dataDxfId="505"/>
    <tableColumn id="12" xr3:uid="{3ACC4737-909B-442F-9A2D-C7087712E950}" name="الربع الثالث عام  2018م_x000a_Quarter 3  2018 السوق الرئيسية_x000a_(TASI)"/>
    <tableColumn id="13" xr3:uid="{CE19F1D6-069E-470E-A2D7-28172FD602DD}" name="الربع الثالث عام  2018م_x000a_Quarter 3  2019 السوق الموازية_x000a_(NOMU)" dataDxfId="504"/>
    <tableColumn id="14" xr3:uid="{16BC1A30-F0DD-42C6-9535-8923D9C16617}" name="الربع الثالث عام  2018م_x000a_Quarter 3  2020 الإجمالي_x000a_(مليون ريال)_x000a_TOTAL_x000a_(Million Riyal)" dataDxfId="503"/>
    <tableColumn id="15" xr3:uid="{8136DCB1-F5F4-4249-9BB3-368C113580F0}" name="الربع الرابع عام 2018م_x000a_Quarter 4  2018 السوق الرئيسية_x000a_(TASI)" dataDxfId="502"/>
    <tableColumn id="16" xr3:uid="{92386BFF-26B6-4035-ABF9-69B04183032F}" name="الربع الرابع عام 2018م_x000a_Quarter 4  2019 السوق الموازية_x000a_(NOMU)" dataDxfId="501"/>
    <tableColumn id="17" xr3:uid="{8B934B52-1ACA-4C18-956A-AB30B4B46A5C}" name="الربع الرابع عام 2018م_x000a_Quarter 4  2020 الإجمالي_x000a_(مليون ريال)_x000a_TOTAL_x000a_(Million Riyal)" dataDxfId="500"/>
    <tableColumn id="18" xr3:uid="{DBE5B48E-1AEE-4B6E-8B13-13F7473ECC42}" name="الربع الأول عام 2019م_x000a_Quarter 1  2019 السوق الرئيسية_x000a_(TASI)" dataDxfId="499"/>
    <tableColumn id="19" xr3:uid="{24FBF46B-5DF5-4DF8-92F5-09A4EF4616C2}" name="الربع الأول عام 2019م_x000a_Quarter 1  2020 السوق الموازية_x000a_(NOMU)" dataDxfId="498"/>
    <tableColumn id="20" xr3:uid="{BF708E76-51AA-4A40-AFAF-EE208CC5EE46}" name="الربع الأول عام 2019م_x000a_Quarter 1  2021 الإجمالي_x000a_(مليون ريال)_x000a_TOTAL_x000a_(Million Riyal)" dataDxfId="497"/>
    <tableColumn id="21" xr3:uid="{CCC14F91-30D4-4937-8E04-DF3A0AD9B854}" name="الربع الثاني عام 2019م_x000a_Quarter 2  2019 السوق الرئيسية_x000a_(TASI)" dataDxfId="496"/>
    <tableColumn id="22" xr3:uid="{712CC4DF-C03F-4FE7-954E-BFABA6D2FD2C}" name="الربع الثاني عام 2019م_x000a_Quarter 2  2020 السوق الموازية_x000a_(NOMU)" dataDxfId="495"/>
    <tableColumn id="23" xr3:uid="{AD3F4E37-B38C-47F8-82AB-0A578F2D85AB}" name="الربع الثاني عام 2019م_x000a_Quarter 2  2021 الإجمالي_x000a_(مليون ريال)_x000a_TOTAL_x000a_(Million Riyal)" dataDxfId="494"/>
    <tableColumn id="24" xr3:uid="{1FE58723-7387-4374-BF97-D8A80960AAFF}" name="الربع الثالث عام 2019م_x000a_Quarter 3  2019 السوق الرئيسية_x000a_(TASI)" dataDxfId="493"/>
    <tableColumn id="25" xr3:uid="{1634CEBE-EC7B-4A93-8F9F-86E875E723B1}" name="الربع الثالث عام 2019م_x000a_Quarter 3  2020 السوق الموازية_x000a_(NOMU)" dataDxfId="492"/>
    <tableColumn id="26" xr3:uid="{56D9B935-1134-4289-AF6A-B8EF043E8EC9}" name="الربع الثالث عام 2019م_x000a_Quarter 3  2021 الإجمالي_x000a_(مليون ريال)_x000a_TOTAL_x000a_(Million Riyal)" dataDxfId="491"/>
    <tableColumn id="27" xr3:uid="{E413C2B4-A7D4-4D04-98A0-09485FCDEE09}" name="الربع الرابع عام 2019م_x000a_Quarter 4 2019 السوق الرئيسية_x000a_(TASI)" dataDxfId="490"/>
    <tableColumn id="28" xr3:uid="{2FDC35D9-CA82-4BA1-97F5-01C254D747D1}" name="الربع الرابع عام 2019م_x000a_Quarter 4 2019السوق الموازية_x000a_(NOMU)" dataDxfId="489"/>
    <tableColumn id="29" xr3:uid="{A1F84E3D-7062-4C50-A0F3-46A315B51021}" name="الربع الرابع عام 2019م_x000a_Quarter 4 2019 الإجمالي_x000a_(مليون ريال)_x000a_TOTAL_x000a_(Million Riyal)" dataDxfId="488"/>
    <tableColumn id="30" xr3:uid="{CBC399B9-C661-4501-89FB-231DBCCD5472}" name="الربع الأول عام 2020م_x000a_Quarter 1  2020 السوق الرئيسية_x000a_(TASI)" dataDxfId="487"/>
    <tableColumn id="31" xr3:uid="{24F95BCC-6367-48BE-9F36-2068EDF1ED3D}" name="الربع الأول عام 2020م_x000a_Quarter 1  2020 السوق الموازية_x000a_(NOMU)" dataDxfId="486"/>
    <tableColumn id="32" xr3:uid="{7CD9DF8E-564E-408B-AFFC-CD02D4D939A5}" name="الربع الأول عام 2020م_x000a_Quarter 1  2020 الإجمالي_x000a_(مليون ريال)_x000a_TOTAL_x000a_(Million Riyal)" dataDxfId="485"/>
    <tableColumn id="33" xr3:uid="{A9B23078-9780-4DD6-85E2-2D40E936BED7}" name="الربع الثاني عام 2020م_x000a_Quarter 2  2020 السوق الرئيسية_x000a_(TASI)" dataDxfId="484"/>
    <tableColumn id="34" xr3:uid="{CFBC8A7A-AAFC-481C-B3D2-F0492A8A062A}" name="الربع الثاني عام 2020م_x000a_Quarter 2  2020 السوق الموازية_x000a_(NOMU)" dataDxfId="483"/>
    <tableColumn id="35" xr3:uid="{E4A92FE6-E027-475E-A6A0-BBB4370CD04B}" name="الربع الثاني عام 2020م_x000a_Quarter 2  2020 الإجمالي_x000a_(مليون ريال)_x000a_TOTAL_x000a_(Million Riyal)" dataDxfId="482"/>
    <tableColumn id="36" xr3:uid="{D0A95244-FD73-477C-BF80-12724236C82A}" name="الربع الثالث عام 2020م_x000a_Quarter 3  2020 السوق الرئيسية_x000a_(TASI)" dataDxfId="481"/>
    <tableColumn id="37" xr3:uid="{25FFE4A6-7BC1-4AC2-8247-0013074E197F}" name="الربع الثالث عام 2020م_x000a_Quarter 3  2020 السوق الموازية_x000a_(NOMU)" dataDxfId="480"/>
    <tableColumn id="38" xr3:uid="{359D7870-072B-4D00-9413-354B539A7EDD}" name="الربع الثالث عام 2020م_x000a_Quarter 3  2020 الإجمالي_x000a_(مليون ريال)_x000a_TOTAL_x000a_(Million Riyal)" dataDxfId="479"/>
    <tableColumn id="39" xr3:uid="{6FDDB1F9-631C-446A-A884-AF3E0ABFFF3F}" name="الربع الرابع عام 2020م_x000a_Quarter 4  2020 السوق الرئيسية_x000a_(TASI)" dataDxfId="478"/>
    <tableColumn id="40" xr3:uid="{4469E239-9340-4E41-BCCD-462C682FD4E1}" name="الربع الرابع عام 2020م_x000a_Quarter 4  2020 السوق الموازية_x000a_(NOMU)" dataDxfId="477"/>
    <tableColumn id="41" xr3:uid="{8D0362D0-EAF7-416B-B926-DB975EF59E30}" name="الربع الرابع عام 2020م_x000a_Quarter 4  2020 الإجمالي_x000a_(مليون ريال)_x000a_TOTAL_x000a_(Million Riyal)" dataDxfId="476"/>
    <tableColumn id="42" xr3:uid="{289364BB-AA9F-4F77-9998-EE74ABCA182D}" name="الربع الأول عام 2021م_x000a_Quarter 1  2021 السوق الرئيسية_x000a_(TASI)" dataDxfId="475"/>
    <tableColumn id="43" xr3:uid="{F107D97D-5250-4D93-8368-A7B0D064FFF1}" name="الربع الأول عام 2021م_x000a_Quarter 1  2021 السوق الموازية_x000a_(NOMU)" dataDxfId="474"/>
    <tableColumn id="44" xr3:uid="{520BA9AD-3B6E-4D4E-8F8B-E84E69C3F6C8}" name="الربع الأول عام 2021م_x000a_Quarter 1  2021 الإجمالي_x000a_(مليون ريال)_x000a_TOTAL_x000a_(Million Riyal)" dataDxfId="473"/>
    <tableColumn id="45" xr3:uid="{60E6B5E8-9401-4A34-9FCE-DA35055D77C5}" name="الربع الثاني عام 2021م_x000a_Quarter 2  2021 السوق الرئيسية_x000a_(TASI)" dataDxfId="472"/>
    <tableColumn id="46" xr3:uid="{AB4A3DCB-2475-4281-B2D0-7E3CA3A6AC22}" name="الربع الثاني عام 2021م_x000a_Quarter 2  2021 السوق الموازية_x000a_(NOMU)" dataDxfId="471"/>
    <tableColumn id="47" xr3:uid="{FA975C86-1A95-4ED4-AA52-6098328B8913}" name="الربع الثاني عام 2021م_x000a_Quarter 2  2021 الإجمالي_x000a_(مليون ريال)_x000a_TOTAL_x000a_(Million Riyal)" dataDxfId="470"/>
    <tableColumn id="48" xr3:uid="{07FA3228-C8B5-4B10-BBEA-9F21BD74EBCD}" name="الربع الثالث عام 2021م_x000a_Quarter 3  2021 السوق الرئيسية_x000a_(TASI)" dataDxfId="469"/>
    <tableColumn id="49" xr3:uid="{C56F7592-E87B-42E0-B004-41FD84E1C5CF}" name="الربع الثالث عام 2021م_x000a_Quarter 3  2021 السوق الموازية_x000a_(NOMU)" dataDxfId="468"/>
    <tableColumn id="50" xr3:uid="{796E19A9-91CD-4A7A-BEFC-ABA119230395}" name="الربع الثالث عام 2021م_x000a_Quarter 3  2021 الإجمالي_x000a_(مليون ريال)_x000a_TOTAL_x000a_(Million Riyal)" dataDxfId="467"/>
    <tableColumn id="51" xr3:uid="{54C0E39F-078F-443F-A1CF-11D21594F374}" name="الربع الرابع عام 2021م_x000a_Quarter 4  2021 السوق الرئيسية_x000a_(TASI)" dataDxfId="466"/>
    <tableColumn id="52" xr3:uid="{BA3CC09C-A109-4EC6-A9F9-BA2B8E34A17D}" name="الربع الرابع عام 2021م_x000a_Quarter 4  2021 السوق الموازية_x000a_(NOMU)" dataDxfId="465"/>
    <tableColumn id="53" xr3:uid="{89FBFF88-B794-48D1-819D-8CDFD9A37BF7}" name="الربع الرابع عام 2021م_x000a_Quarter 4  2021 الإجمالي_x000a_(مليون ريال)_x000a_TOTAL_x000a_(Million Riyal)" dataDxfId="464"/>
    <tableColumn id="54" xr3:uid="{3C4911C5-B981-4832-B485-99D030F889B8}" name="الربع الأول عام 2022م_x000a_Quarter 1  2022 السوق الرئيسية_x000a_(TASI)" dataDxfId="463"/>
    <tableColumn id="55" xr3:uid="{96CC82B7-FF2A-4077-A3B8-EFBDA7EACBE3}" name="الربع الأول عام 2022م_x000a_Quarter 1  2022 السوق الموازية_x000a_(NOMU)" dataDxfId="462"/>
    <tableColumn id="56" xr3:uid="{A9D303C1-12A5-4968-8B5F-99CDC868FF59}" name="الربع الأول عام 2022م_x000a_Quarter 1  2022 الإجمالي_x000a_(مليون ريال)_x000a_TOTAL_x000a_(Million Riyal)" dataDxfId="461"/>
    <tableColumn id="57" xr3:uid="{FC604648-BF89-4264-B29C-A062218323F0}" name="الربع الثاني عام 2022م_x000a_Quarter 2  2022 السوق الرئيسية_x000a_(TASI)" dataDxfId="460"/>
    <tableColumn id="58" xr3:uid="{A7B23121-95A0-4DAF-BE5F-55C89A85F85C}" name="الربع الثاني عام 2022م_x000a_Quarter 2  2022 السوق الموازية_x000a_(NOMU)" dataDxfId="459"/>
    <tableColumn id="59" xr3:uid="{ADDFB53E-1F93-4680-8FC9-04DB2B20ABCE}" name="الربع الثاني عام 2022م_x000a_Quarter 2  2022 الإجمالي_x000a_(مليون ريال)_x000a_TOTAL_x000a_(Million Riyal)" dataDxfId="458"/>
    <tableColumn id="60" xr3:uid="{75F5A756-C77C-489D-844D-945106BDD8BB}" name="الربع الثالث عام 2022م_x000a_Quarter 3  2022 السوق الرئيسية_x000a_(TASI)" dataDxfId="457"/>
    <tableColumn id="61" xr3:uid="{85568580-ACA4-4721-AC39-9FF2E45437CC}" name="الربع الثالث عام 2022م_x000a_Quarter 3  2022 السوق الموازية_x000a_(NOMU)" dataDxfId="456"/>
    <tableColumn id="62" xr3:uid="{B707E03F-C5A3-4333-89AF-CD6CA2220EF0}" name="الربع الثالث عام 2022م_x000a_Quarter 3  2022 الإجمالي_x000a_(مليون ريال)_x000a_TOTAL_x000a_(Million Riyal)" dataDxfId="455"/>
    <tableColumn id="63" xr3:uid="{7DC3551B-A426-4A23-8867-80A4DEFA057D}" name="الربع الرابع عام 2022م_x000a_Quarter 4  2022 السوق الرئيسية_x000a_(TASI)" dataDxfId="454"/>
    <tableColumn id="64" xr3:uid="{89F67D83-06BC-4D7B-8459-1E3B49E6975F}" name="الربع الرابع عام 2022م_x000a_Quarter 3  2022 السوق الموازية_x000a_(NOMU)" dataDxfId="453"/>
    <tableColumn id="65" xr3:uid="{7A489D2C-367F-40E2-9175-ABF5D30B0C49}" name="الربع الرابع عام 2022م_x000a_Quarter 4  2022 الإجمالي_x000a_(مليون ريال)_x000a_TOTAL_x000a_(Million Riyal)" dataDxfId="452">
      <calculatedColumnFormula>BM12+BN12</calculatedColumnFormula>
    </tableColumn>
    <tableColumn id="66" xr3:uid="{25BC4177-D371-4609-BDE4-39D0E9C4C431}" name="الربع الأول عام 2023م_x000a_Quarter 1 2023 السوق الرئيسية_x000a_(TASI)" dataDxfId="451"/>
    <tableColumn id="67" xr3:uid="{19B26759-E102-4265-81C7-E07AAB64ABB1}" name="الربع الأول عام 2023م_x000a_Quarter 1 2023 السوق الموازية_x000a_(NOMU)" dataDxfId="450"/>
    <tableColumn id="68" xr3:uid="{99FB65EB-9AB7-4FF0-8A15-2FA2C2EA6C5A}" name="الربع الأول عام 2023م_x000a_Quarter 1 2023 الإجمالي_x000a_(مليون ريال)_x000a_TOTAL_x000a_(Million Riyal)" dataDxfId="449"/>
    <tableColumn id="69" xr3:uid="{18ABE68E-8EF4-473C-B83C-7FB5388DD861}" name="الربع الثاني عام 2023م_x000a_Quarter 2 2023 السوق الرئيسية_x000a_(TASI)" dataDxfId="448"/>
    <tableColumn id="70" xr3:uid="{5302B3A7-9F8E-42A3-8454-5E95C422D16A}" name="الربع الثاني عام 2023م_x000a_Quarter 2 2023 السوق الموازية_x000a_(NOMU)3" dataDxfId="447"/>
    <tableColumn id="71" xr3:uid="{852EA751-9758-40C0-B3C8-39E67F4EFF7E}" name="الربع الثاني عام 2023م_x000a_Quarter 2 2023الإجمالي_x000a_(مليون ريال)_x000a_TOTAL_x000a_(Million Riyal)4" dataDxfId="446">
      <calculatedColumnFormula>Table9187[[#This Row],[الربع الثاني عام 2023م
Quarter 2 2023 السوق الرئيسية
(TASI)]]+Table9187[[#This Row],[الربع الثاني عام 2023م
Quarter 2 2023 السوق الموازية
(NOMU)3]]</calculatedColumnFormula>
    </tableColumn>
    <tableColumn id="72" xr3:uid="{777684BA-C9C8-48D0-8625-04A8337D86FE}" name="الربع الثالث عام 2023م_x000a_Quarter 3 2023 السوق الرئيسية_x000a_(TASI)2" dataDxfId="445"/>
    <tableColumn id="73" xr3:uid="{87E51352-444B-45DB-A70A-01657DA5D75F}" name="الربع الثالث عام 2023م_x000a_Quarter 3 2023 السوق الموازية_x000a_(NOMU)33" dataDxfId="444"/>
    <tableColumn id="74" xr3:uid="{AE7DBA85-FD7B-4CE8-8B78-81F8D918BB99}" name="الربع الثالث عام 2023م_x000a_Quarter 3 2023الإجمالي_x000a_(مليون ريال)_x000a_TOTAL_x000a_(Million Riyal)44" dataDxfId="443"/>
    <tableColumn id="75" xr3:uid="{A6DA4A13-4A43-4F38-AF79-02027FB02F3D}" name="الربع الرابع عام 2023م_x000a_Quarter 4  2023 السوق الرئيسية_x000a_(TASI)2" dataDxfId="442"/>
    <tableColumn id="76" xr3:uid="{017ADB6D-92F8-45B3-959F-34DEADD19D8D}" name="الربع الرابع عام 2023م_x000a_Quarter 3  2023 السوق الموازية_x000a_(NOMU)3" dataDxfId="441"/>
    <tableColumn id="77" xr3:uid="{E3036267-D324-451A-954F-0B947C0E8FB6}" name="الربع الرابع عام 2023م_x000a_Quarter 4  2023 الإجمالي_x000a_(مليون ريال)_x000a_TOTAL_x000a_(Million Riyal)4" dataDxfId="440"/>
    <tableColumn id="78" xr3:uid="{0BC5D92C-ADBC-422F-850C-8F87B4ADC591}" name="الربع الأول عام 2024م_x000a_Quarter 1 2024 السوق الرئيسية_x000a_(TASI)" dataDxfId="439"/>
    <tableColumn id="79" xr3:uid="{3574D9EB-AB24-4D9E-8E79-3A2588B00CE6}" name="الربع الأول عام 2024م_x000a_Quarter 1 2024 السوق الموازية_x000a_(NOMU)" dataDxfId="438"/>
    <tableColumn id="80" xr3:uid="{80FA78BD-63BA-4C54-A0EC-679D1B9AFF2D}" name="الربع الأول عام 2024م_x000a_Quarter 1 2024 الإجمالي_x000a_(مليون ريال)_x000a_TOTAL_x000a_(Million Riyal)" dataDxfId="437">
      <calculatedColumnFormula>Table9187[[#This Row],[الربع الأول عام 2024م
Quarter 1 2024 السوق الرئيسية
(TASI)]]+Table9187[[#This Row],[الربع الأول عام 2024م
Quarter 1 2024 السوق الموازية
(NOMU)]]</calculatedColumnFormula>
    </tableColumn>
    <tableColumn id="81" xr3:uid="{05CF4449-7B7B-44B3-AFF0-FC98FC3A33C6}" name="الربع الثاني عام 2024م_x000a_Quarter 2 2024 السوق الرئيسية_x000a_(TASI)" dataDxfId="436"/>
    <tableColumn id="82" xr3:uid="{43634785-B68C-4030-A03A-8503AAE3B043}" name="الربع الثاني عام 2024م_x000a_Quarter 2 2024 السوق الموازية_x000a_(NOMU)" dataDxfId="435"/>
    <tableColumn id="83" xr3:uid="{2FEEC33F-4C90-4741-A909-02F818DF6852}" name="الربع الثاني عام 2024م_x000a_Quarter 2 2024 الإجمالي_x000a_(مليون ريال)_x000a_TOTAL_x000a_(Million Riyal)" dataDxfId="434">
      <calculatedColumnFormula>Table9187[[#This Row],[الربع الثاني عام 2024م
Quarter 2 2024 السوق الموازية
(NOMU)]]+Table9187[[#This Row],[الربع الثاني عام 2024م
Quarter 2 2024 السوق الرئيسية
(TASI)]]</calculatedColumnFormula>
    </tableColumn>
    <tableColumn id="84" xr3:uid="{B491F987-D9CA-45C9-913A-E66B1AABAFCE}" name="الربع الثالث عام 2024م_x000a_Quarter 3 2024 السوق الرئيسية_x000a_(TASI)" dataDxfId="433"/>
    <tableColumn id="85" xr3:uid="{6FA72526-4B9C-4A23-BC75-5B399B3A9902}" name="الربع الثالث عام 2024م_x000a_Quarter 3 2024 السوق الموازية_x000a_(NOMU)" dataDxfId="432"/>
    <tableColumn id="86" xr3:uid="{A61C2579-98E9-48E5-AED9-3005F3903F8B}" name="الربع الثالث عام 2024م_x000a_Quarter 3 2024 الإجمالي_x000a_(مليون ريال)_x000a_TOTAL_x000a_(Million Riyal)" dataDxfId="431">
      <calculatedColumnFormula>Table9187[[#This Row],[الربع الثالث عام 2024م
Quarter 3 2024 السوق الرئيسية
(TASI)]]+Table9187[[#This Row],[الربع الثالث عام 2024م
Quarter 3 2024 السوق الموازية
(NOMU)]]</calculatedColumnFormula>
    </tableColumn>
    <tableColumn id="88" xr3:uid="{05A18E0F-35BB-4071-B67E-51CBCE58BB87}" name="الربع الرابع عام 2024م_x000a_Quarter 4 2024 السوق الرئيسية_x000a_(TASI)" dataDxfId="430"/>
    <tableColumn id="89" xr3:uid="{788136BC-3B4F-4E33-A25C-47AA6AFB088E}" name="الربع الرابع عام 2024م_x000a_Quarter 4 2024 السوق الموازية_x000a_(NOMU)" dataDxfId="429"/>
    <tableColumn id="90" xr3:uid="{F5423C04-3415-48FC-928D-47A858818C39}" name="الربع الرابع عام 2024م_x000a_Quarter 4 2024 الإجمالي_x000a_(مليون ريال)_x000a_TOTAL_x000a_(Million Riyal)" dataDxfId="428"/>
    <tableColumn id="87" xr3:uid="{6E7463F9-312B-4F6F-9C22-4867F1EDEC69}" name="الربع الأول عام 2025م_x000a_Quarter 1 2025 السوق الرئيسية_x000a_(TASI)" dataDxfId="427"/>
    <tableColumn id="91" xr3:uid="{510A2C7B-BC65-4ADE-A42D-C79569257A4F}" name="الربع الأول عام 2025م_x000a_Quarter 1 2025 السوق الموازية_x000a_(NOMU)" dataDxfId="426"/>
    <tableColumn id="92" xr3:uid="{2BFEE734-DD2C-41E0-9C1B-C54AE7500431}" name="الربع الأول عام 2025م_x000a_Quarter 1 2025 الإجمالي_x000a_(مليون ريال)_x000a_TOTAL_x000a_(Million Riyal)" dataDxfId="425"/>
    <tableColumn id="93" xr3:uid="{9227546E-BB96-4582-B62A-76749E4E5108}" name="الربع الثاني عام 2025م_x000a_Quarter 2 2025 السوق الرئيسية_x000a_(TASI)" dataDxfId="424"/>
    <tableColumn id="94" xr3:uid="{81B5B937-359A-4F84-8593-4ED48AEDAF13}" name="الربع الثاني عام 2025م_x000a_Quarter 2 2025 السوق الموازية_x000a_(NOMU)" dataDxfId="423"/>
    <tableColumn id="96" xr3:uid="{7C664326-3A28-4DEC-A91E-ADA31655BD8D}" name="الربع الثاني عام 2025م_x000a_Quarter 2 2025 الإجمالي_x000a_(مليون ريال)_x000a_TOTAL_x000a_(Million Riyal)" dataDxfId="422"/>
    <tableColumn id="97" xr3:uid="{7EDA70CD-D993-4E36-8143-064130410419}" name="الربع الثالث عام 2025م_x000a_Quarter 3 2025 السوق الرئيسية_x000a_(TASI)" dataDxfId="421"/>
    <tableColumn id="98" xr3:uid="{41F46328-9B5E-4BD0-9928-A68EBD8F2D37}" name="الربع الثالث عام 2025م_x000a_Quarter 3 2025 السوق الموازية_x000a_(NOMU)" dataDxfId="420"/>
    <tableColumn id="99" xr3:uid="{66C4944C-2A23-4E07-B3F4-843B111BA26A}" name="الربع الثالث عام 2025م_x000a_Quarter 3 2025 الإجمالي_x000a_(مليون ريال)_x000a_TOTAL_x000a_(Million Riyal)" dataDxfId="41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B4299F-B504-49F3-B51E-E920FB8B11C6}" name="Table91872" displayName="Table91872" ref="B11:Y46" totalsRowShown="0" headerRowDxfId="418" dataDxfId="417" tableBorderDxfId="416">
  <autoFilter ref="B11:Y46" xr:uid="{EB954F90-A413-4369-B473-FFB6E266E718}"/>
  <sortState xmlns:xlrd2="http://schemas.microsoft.com/office/spreadsheetml/2017/richdata2" ref="B12:S45">
    <sortCondition descending="1" ref="S11:S45"/>
  </sortState>
  <tableColumns count="24">
    <tableColumn id="1" xr3:uid="{EA800A6C-9EA1-4378-9CE5-81BD8E46E80E}" name="0" dataDxfId="415"/>
    <tableColumn id="2" xr3:uid="{9C696150-C86B-46AC-8577-5455ECF5FA69}" name="مؤسسات السوق المالية" dataDxfId="414"/>
    <tableColumn id="95" xr3:uid="{22145B4E-CBC7-4DEF-BAC4-7F3D079EBF0E}" name="Capital Market Institutions" dataDxfId="413"/>
    <tableColumn id="78" xr3:uid="{DDF17960-B16D-40A2-8E30-3E18592122B4}" name="الربع الأول عام 2024م_x000a_Quarter 1 2024 السوق المحلية" dataDxfId="412"/>
    <tableColumn id="79" xr3:uid="{A99F7D8E-8A41-471D-9ED7-9393136F3977}" name="الربع الأول عام 2024م_x000a_Quarter 1 2024 السوق الأجنبية" dataDxfId="411"/>
    <tableColumn id="80" xr3:uid="{ABE09C4D-9866-4143-8B06-FEEBEBB3E0F4}" name="الربع الأول عام 2024م_x000a_Quarter 1 2024 الإجمالي_x000a_(مليون ريال)_x000a_TOTAL_x000a_(Million Riyal)" dataDxfId="410">
      <calculatedColumnFormula>E12+F12</calculatedColumnFormula>
    </tableColumn>
    <tableColumn id="81" xr3:uid="{DAED7F88-43E1-42CE-AF14-248CE19DEA28}" name="الربع الثاني عام 2024م_x000a_Quarter 2 2024 السوق المحلية" dataDxfId="409"/>
    <tableColumn id="82" xr3:uid="{8B9E7F43-909A-4C87-A716-E00A07F572B7}" name="الربع الثاني عام 2024م_x000a_Quarter 2 2024 السوق الأجنبية" dataDxfId="408"/>
    <tableColumn id="83" xr3:uid="{95B9D471-B677-4149-B16A-18B8FF3D7C76}" name="الربع الثاني عام 2024م_x000a_Quarter 2 2024 الإجمالي_x000a_(مليون ريال)_x000a_TOTAL_x000a_(Million Riyal)" dataDxfId="407">
      <calculatedColumnFormula>H12+I12</calculatedColumnFormula>
    </tableColumn>
    <tableColumn id="84" xr3:uid="{F5A3AF59-7862-4B09-972C-7D578FFC5C44}" name="الربع الثالث عام 2024م_x000a_Quarter 3 2024 السوق المحلية" dataDxfId="406"/>
    <tableColumn id="85" xr3:uid="{ACEF720B-1185-4B54-89B8-1F58D8C069A9}" name="الربع الثالث عام 2024م_x000a_Quarter 3 2024 السوق الأجنبية" dataDxfId="405"/>
    <tableColumn id="86" xr3:uid="{EE41546C-B438-431C-99A1-0739909CDF4F}" name="الربع الثالث عام 2024م_x000a_Quarter 3 2024 الإجمالي_x000a_(مليون ريال)_x000a_TOTAL_x000a_(Million Riyal)" dataDxfId="404">
      <calculatedColumnFormula>K12+L12</calculatedColumnFormula>
    </tableColumn>
    <tableColumn id="88" xr3:uid="{D80F1D40-8D3C-4710-B845-99E84B4D641D}" name="الربع الرابع عام 2024م_x000a_Quarter 4 2024 السوق المحلية" dataDxfId="403"/>
    <tableColumn id="89" xr3:uid="{3D9A8FC7-5957-4846-ADBB-42929C3A6AE9}" name="الربع الرابع عام 2024م_x000a_Quarter 4 2024 السوق الأجنبية" dataDxfId="402"/>
    <tableColumn id="90" xr3:uid="{81BFA135-C9F0-45FF-8595-36DC0567868F}" name="الربع الرابع عام 2024م_x000a_Quarter 4 2024 الإجمالي_x000a_(مليون ريال)_x000a_TOTAL_x000a_(Million Riyal)" dataDxfId="401">
      <calculatedColumnFormula>N12+O12</calculatedColumnFormula>
    </tableColumn>
    <tableColumn id="87" xr3:uid="{78C17227-3665-4F9C-899A-BA91CA871AC4}" name="الربع الأول عام 2025م_x000a_Quarter 1 2025 السوق المحلية" dataDxfId="400"/>
    <tableColumn id="91" xr3:uid="{38654D1A-7B54-4AE2-8CC7-5A988C2E3DD3}" name="الربع الأول عام 2025م_x000a_Quarter 1 2025 السوق الأجنبية" dataDxfId="399"/>
    <tableColumn id="92" xr3:uid="{D82BCE05-28AE-4503-8946-0AC647238B1B}" name="الربع الأول عام 2025م_x000a_Quarter 1 2025 الإجمالي_x000a_(مليون ريال)_x000a_TOTAL_x000a_(Million Riyal" dataDxfId="398">
      <calculatedColumnFormula>Q12+R12</calculatedColumnFormula>
    </tableColumn>
    <tableColumn id="3" xr3:uid="{F11C6B36-FE6C-4C49-9DB3-946806B63F3C}" name="الربع الثاني عام 2025م_x000a_Quarter 2 2025 السوق المحلية" dataDxfId="397"/>
    <tableColumn id="4" xr3:uid="{0B5C3624-096C-4A81-8098-D16EC9333C8C}" name="الربع الثاني عام 2025م_x000a_Quarter 2 2025 السوق الأجنبية" dataDxfId="396"/>
    <tableColumn id="5" xr3:uid="{D30FB409-69BB-44AB-BB1F-510A23973AC1}" name="الربع الثاني عام 2025م_x000a_Quarter 2 2025 الإجمالي_x000a_(مليون ريال)_x000a_TOTAL_x000a_(Million Riyal)" dataDxfId="395">
      <calculatedColumnFormula>T12+U12</calculatedColumnFormula>
    </tableColumn>
    <tableColumn id="6" xr3:uid="{817F55AA-ED0F-4B8D-99F2-7DA642ED8440}" name="الربع الثالث عام 2025م_x000a_Quarter 3 2025 السوق المحلية" dataDxfId="394"/>
    <tableColumn id="7" xr3:uid="{761F0802-8980-47F6-9CFE-0493644E0471}" name="الربع الثالث عام 2025م_x000a_Quarter 3 2025 السوق الأجنبية" dataDxfId="393"/>
    <tableColumn id="8" xr3:uid="{F4B6CFFA-86F3-468E-A7CE-18B2B5B9944B}" name="الربع الثالث عام 2025م_x000a_Quarter 3 2025 الإجمالي_x000a_(مليون ريال)_x000a_TOTAL_x000a_(Million Riyal)" dataDxfId="39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D1B68C21-087C-44F5-A018-2A42D6A9B52E}" name="Table9289" displayName="Table9289" ref="C11:AK125" totalsRowShown="0" headerRowDxfId="391" dataDxfId="390" tableBorderDxfId="389">
  <autoFilter ref="C11:AK125" xr:uid="{44A627C6-215A-4F62-9E27-7616FA6B8435}"/>
  <sortState xmlns:xlrd2="http://schemas.microsoft.com/office/spreadsheetml/2017/richdata2" ref="C12:AK125">
    <sortCondition descending="1" ref="AK11:AK125"/>
  </sortState>
  <tableColumns count="35">
    <tableColumn id="1" xr3:uid="{D64FCE7D-32AA-4292-8408-0D917F06980E}" name="#" dataDxfId="388"/>
    <tableColumn id="35" xr3:uid="{08A948E2-60AE-4E0A-93CE-75FF32DD35B2}" name="مؤسسات السوق المالية" dataDxfId="387"/>
    <tableColumn id="36" xr3:uid="{5187C310-48C9-4B79-8DAF-A32ED12C29ED}" name="Capital Market Institutions" dataDxfId="386"/>
    <tableColumn id="3" xr3:uid="{2858ABF9-D6B2-4AE5-908E-4125CE81920A}" name="الربع الرابع عام  2017م_x000a_(مليون ريال) Quarter 4 _x000a_ 2017_x000a_(Million Riyal)" dataDxfId="385"/>
    <tableColumn id="4" xr3:uid="{4AE2DAD2-EED9-438E-B7F0-60419125FE68}" name="الربع الأول عام  2018م_x000a_(مليون ريال) Quarter 1 _x000a_ 2018_x000a_(Million Riyal)" dataDxfId="384"/>
    <tableColumn id="5" xr3:uid="{2A959316-1ABE-492B-9704-67E3C759BEDF}" name="الربع الثاني عام  2018م_x000a_(مليون ريال) Quarter 2 _x000a_ 2018_x000a_(Million Riyal)" dataDxfId="383"/>
    <tableColumn id="6" xr3:uid="{FF634D2A-7C42-46F1-B466-F537130CE6EF}" name="الربع الثالث عام  2018م_x000a_(مليون ريال) Quarter 3 _x000a_ 2018_x000a_(Million Riyal)" dataDxfId="382"/>
    <tableColumn id="7" xr3:uid="{1EF59243-D07B-4E6F-A168-05E7BEAC0241}" name="الربع الرابع عام  2018م_x000a_(مليون ريال) Quarter 4 _x000a_ 2018_x000a_(Million Riyal)" dataDxfId="381"/>
    <tableColumn id="8" xr3:uid="{7298E05B-5D43-42FB-8783-8CA8AAF7B3F6}" name="الربع الأول عام  2019م_x000a_(مليون ريال) Quarter 1 _x000a_ 2019_x000a_(Million Riyal)" dataDxfId="380"/>
    <tableColumn id="9" xr3:uid="{E7F98968-CB0A-450B-A358-E7A5E61408A9}" name="الربع الثاني عام 2019م_x000a_(مليون ريال) Quarter 2 _x000a_ 2019_x000a_(Million Riyal)" dataDxfId="379"/>
    <tableColumn id="10" xr3:uid="{8EE1711B-5EC3-4F47-A456-2CFEFC0EE197}" name="الربع الثالث عام 2019م_x000a_(مليون ريال) Quarter 3 _x000a_ 2019_x000a_(Million Riyal)" dataDxfId="378"/>
    <tableColumn id="11" xr3:uid="{526B353E-CA26-478E-B098-E8ECF8337127}" name="الربع الرابع عام 2019م_x000a_(مليون ريال) Quarter 4_x000a_ 2019_x000a_(Million Riyal)" dataDxfId="377"/>
    <tableColumn id="12" xr3:uid="{16D823AD-96E0-4F52-A299-347584355257}" name="الربع الأول عام 2020م_x000a_(مليون ريال) Quarter 1 _x000a_ 2020_x000a_(Million Riyal)" dataDxfId="376"/>
    <tableColumn id="13" xr3:uid="{81ABB2CC-2938-483F-9EF2-F7AD3C5F4BE3}" name="الربع الثاني عام 2020م_x000a_(مليون ريال) Quarter 2 _x000a_ 2020_x000a_(Million Riyal)" dataDxfId="375"/>
    <tableColumn id="14" xr3:uid="{03C0FEC6-6249-4056-961C-3285165FDED5}" name="الربع الثالث عام 2020م_x000a_(مليون ريال) Quarter 3 _x000a_ 2020_x000a_(Million Riyal)" dataDxfId="374"/>
    <tableColumn id="15" xr3:uid="{129CFB13-6F0E-44C5-B1D4-F61A37BBC14E}" name="الربع الرابع عام 2020م_x000a_(مليون ريال) Quarter 4 _x000a_ 2020_x000a_(Million Riyal)" dataDxfId="373"/>
    <tableColumn id="16" xr3:uid="{57418D8A-34C0-4C75-ACCC-22CDF5B33A06}" name="الربع الأول عام 2021م_x000a_(مليون ريال) Quarter 1 _x000a_ 2021_x000a_(Million Riyal)" dataDxfId="372"/>
    <tableColumn id="17" xr3:uid="{FA63F119-8481-4D83-84AB-462833BB98C7}" name="الربع الثاني عام 2021م_x000a_(مليون ريال) Quarter 2 _x000a_ 2021_x000a_(Million Riyal)" dataDxfId="371"/>
    <tableColumn id="18" xr3:uid="{60B2E3B6-1160-4915-9FCA-F70FF62B3AAF}" name="الربع الثالث عام 2021م_x000a_(مليون ريال) Quarter 3 _x000a_ 2021_x000a_(Million Riyal)" dataDxfId="370"/>
    <tableColumn id="19" xr3:uid="{D4567EA1-EA6A-42E4-BA22-1B743D0B9C4A}" name="الربع الرابع عام 2021م_x000a_(مليون ريال) Quarter 4_x000a_ 2021_x000a_(Million Riyal)" dataDxfId="369"/>
    <tableColumn id="20" xr3:uid="{B77AF756-2135-4F83-BCDB-603E5CC05094}" name="الربع الأول عام 2022م_x000a_(مليون ريال) Quarter 1_x000a_ 2022_x000a_(Million Riyal)" dataDxfId="368"/>
    <tableColumn id="21" xr3:uid="{E72DD174-815A-4EB0-8F5F-46B1E34CD1E9}" name="الربع الثاني عام 2022م_x000a_(مليون ريال) Quarter 2_x000a_ 2022_x000a_(Million Riyal)" dataDxfId="367"/>
    <tableColumn id="22" xr3:uid="{35D88129-644B-410F-9564-6EEABB829FB5}" name="الربع الثالث عام 2022م_x000a_(مليون ريال) Quarter 3_x000a_ 2022_x000a_(Million Riyal)" dataDxfId="366"/>
    <tableColumn id="23" xr3:uid="{7AA5AD7F-74AA-49CC-9FBA-9F594F6B913C}" name="الربع الرابع عام 2022م_x000a_(مليون ريال) Quarter 4_x000a_ 2022_x000a_(Million Riyal)" dataDxfId="365"/>
    <tableColumn id="24" xr3:uid="{C5BB8BF5-C01E-4A83-9898-CC5C22F1DBE5}" name="الربع الأول عام 2023م_x000a_(مليون ريال) Quarter 1_x000a_ 2023_x000a_(Million Riyal)" dataDxfId="364"/>
    <tableColumn id="25" xr3:uid="{8BCCBDF3-B2FA-4F05-B0AB-A75DF74645B5}" name="الربع الثاني عام 2023م_x000a_(مليون ريال) Quarter 2_x000a_ 2023_x000a_(Million Riyal)" dataDxfId="363"/>
    <tableColumn id="26" xr3:uid="{3F2E28F6-08F2-464F-BB73-04A52927A504}" name="الربع الثالث عام 2023م_x000a_(مليون ريال) Quarter 3_x000a_ 2023_x000a_(Million Riyal)" dataDxfId="362"/>
    <tableColumn id="27" xr3:uid="{15EA7932-7851-4E7A-899A-1EB3B292DDC1}" name="الربع الرابع عام 2023م_x000a_(مليون ريال) Quarter 4_x000a_ 2023_x000a_(Million Riyal)" dataDxfId="361"/>
    <tableColumn id="28" xr3:uid="{694188DE-60D8-47B0-827B-70DC8D2F154B}" name="الربع الأول عام 2024م_x000a_(مليون ريال) Quarter 1_x000a_ 2024_x000a_(Million Riyal)" dataDxfId="360"/>
    <tableColumn id="29" xr3:uid="{81886F95-D8EF-410D-9E3C-390C3435D3BB}" name="الربع الثاني عام 2024م_x000a_(مليون ريال) Quarter 2_x000a_ 2024_x000a_(Million Riyal)" dataDxfId="359"/>
    <tableColumn id="30" xr3:uid="{4A2DD10B-5F41-4BBB-9C19-93DBAECCDD21}" name="الربع الثالث عام 2024م_x000a_(مليون ريال) Quarter 3_x000a_ 2024_x000a_(Million Riyal)" dataDxfId="358"/>
    <tableColumn id="31" xr3:uid="{79D17BA0-AA50-4BE0-A903-47F171DF6475}" name="الربع الرابع عام 2024م_x000a_(مليون ريال) Quarter 4_x000a_ 2024_x000a_(Million Riyal)" dataDxfId="357"/>
    <tableColumn id="32" xr3:uid="{EB0DB082-134C-465A-B480-4C3A49C95954}" name="الربع الأول عام 2025م_x000a_(مليون ريال) Quarter 1_x000a_ 2025_x000a_(Million Riyal)" dataDxfId="356"/>
    <tableColumn id="2" xr3:uid="{70CD9195-D6F7-4231-9BD9-1AF903D06969}" name="الربع الثاني عام 2025م_x000a_(مليون ريال) Quarter 2_x000a_ 2025_x000a_(Million Riyal)" dataDxfId="355"/>
    <tableColumn id="33" xr3:uid="{622517DE-CF62-4BED-BB7F-DBCDF6D9D1ED}" name="الربع الثالث عام 2025م_x000a_(مليون ريال) Quarter 3_x000a_ 2025_x000a_(Million Riyal)" dataDxfId="35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F28ED83D-27B0-4B78-A123-578C2541636D}" name="Table93" displayName="Table93" ref="B11:AJ78" headerRowDxfId="353" dataDxfId="352" tableBorderDxfId="351">
  <autoFilter ref="B11:AJ78" xr:uid="{B93F6AFC-56DD-470C-AD42-D01BEADE701F}"/>
  <sortState xmlns:xlrd2="http://schemas.microsoft.com/office/spreadsheetml/2017/richdata2" ref="B12:AI78">
    <sortCondition ref="AI11:AI78"/>
  </sortState>
  <tableColumns count="35">
    <tableColumn id="1" xr3:uid="{16699B99-09C5-4D48-8A0A-2ADC0EC8F705}" name="#" totalsRowLabel="Total" dataDxfId="350" totalsRowDxfId="349"/>
    <tableColumn id="2" xr3:uid="{05603F97-11DA-4844-9042-B90D7F3B78E3}" name="مؤسسات السوق المالية" dataDxfId="348" totalsRowDxfId="347"/>
    <tableColumn id="32" xr3:uid="{31725FF0-5D5B-49C9-81BC-55275EF3A175}" name="Capital Market Institutions" dataDxfId="346" totalsRowDxfId="345"/>
    <tableColumn id="3" xr3:uid="{E29B82EF-C6FE-4987-9989-BF0588E6D0D0}" name="الربع الرابع عام  2017م Quarter 4 _x000a_ 2017" dataDxfId="344" totalsRowDxfId="343"/>
    <tableColumn id="4" xr3:uid="{868F575C-D934-4EFB-9034-63789459A733}" name="الربع الأول عام  2018م Quarter 1 _x000a_ 2018" dataDxfId="342" totalsRowDxfId="341"/>
    <tableColumn id="5" xr3:uid="{EDE4C0E1-FCD5-4BAD-87BE-93F9AA5763AE}" name="الربع الثاني عام  2018م Quarter 2 _x000a_ 2018" dataDxfId="340" totalsRowDxfId="339"/>
    <tableColumn id="6" xr3:uid="{D6FA2013-23F8-4DA9-A768-ED422E11C3E0}" name="الربع الثالث عام  2018م Quarter 3 _x000a_ 2018" dataDxfId="338" totalsRowDxfId="337"/>
    <tableColumn id="7" xr3:uid="{66DC7FB3-86E0-4C97-A269-2FF5AD67551C}" name="الربع الرابع عام  2018م Quarter 4 _x000a_ 2018" dataDxfId="336" totalsRowDxfId="335"/>
    <tableColumn id="8" xr3:uid="{7F674C34-7BE3-4986-A256-516776191228}" name="الربع الأول عام  2019م Quarter 1 _x000a_ 2019" dataDxfId="334" totalsRowDxfId="333"/>
    <tableColumn id="9" xr3:uid="{78CD2D9A-CB64-4671-A347-148D45E89934}" name="الربع الثاني عام 2019م Quarter 2 _x000a_ 2019" dataDxfId="332" totalsRowDxfId="331"/>
    <tableColumn id="10" xr3:uid="{1B62B93F-BA67-4925-BB12-760C16AABB21}" name="الربع الثالث عام 2019م Quarter 3 _x000a_ 2019" dataDxfId="330" totalsRowDxfId="329"/>
    <tableColumn id="11" xr3:uid="{DFF8585E-8D00-449D-AAF8-F8CCE9744F30}" name="الربع الرابع عام 2019م Quarter 4_x000a_ 2019" dataDxfId="328" totalsRowDxfId="327"/>
    <tableColumn id="12" xr3:uid="{5E3AE3E4-D268-4267-B23F-175D23EF6619}" name="الربع الأول عام 2020م Quarter 1 _x000a_ 2020" dataDxfId="326" totalsRowDxfId="325"/>
    <tableColumn id="13" xr3:uid="{5EBB21F7-0A22-462A-B2C4-9F8A48977670}" name="الربع الثاني عام 2020م Quarter 2 _x000a_ 2020" dataDxfId="324" totalsRowDxfId="323"/>
    <tableColumn id="14" xr3:uid="{28BBA98E-7795-436D-B182-541BB22A8197}" name="الربع الثالث عام 2020م Quarter 3 _x000a_ 2020" dataDxfId="322" totalsRowDxfId="321"/>
    <tableColumn id="15" xr3:uid="{093BA112-50CB-4785-86F9-674194E7AF72}" name="الربع الرابع عام 2020م Quarter 4 _x000a_ 2020" dataDxfId="320" totalsRowDxfId="319"/>
    <tableColumn id="16" xr3:uid="{2E440D41-5F74-42EF-A692-73EC9AF49A81}" name="الربع الأول عام 2021م Quarter 1 _x000a_ 2021" dataDxfId="318" totalsRowDxfId="317"/>
    <tableColumn id="17" xr3:uid="{142E7AE4-3C85-469C-96BA-46D59FDB6FF4}" name="الربع الثاني عام 2021م Quarter 2 _x000a_ 2021" dataDxfId="316" totalsRowDxfId="315"/>
    <tableColumn id="18" xr3:uid="{D9F3F2A3-17F8-44CE-8338-A2A939AD0D2F}" name="الربع الثالث عام 2021م Quarter 3 _x000a_ 2021" dataDxfId="314" totalsRowDxfId="313"/>
    <tableColumn id="19" xr3:uid="{3CBE6666-40EC-4863-A6FC-08B3BB005FE2}" name="الربع الرابع عام 2021م Quarter 4_x000a_ 2021" dataDxfId="312" totalsRowDxfId="311"/>
    <tableColumn id="20" xr3:uid="{615B5314-6948-47F7-97AD-81A576339C6A}" name="الربع الأول عام 2022م Quarter 1_x000a_ 2022" dataDxfId="310" totalsRowDxfId="309"/>
    <tableColumn id="21" xr3:uid="{3DC76380-C069-44B4-93B2-8E7BEEA9DAB9}" name="الربع الثاني عام 2022م Quarter 2 _x000a_ 2022" dataDxfId="308" totalsRowDxfId="307"/>
    <tableColumn id="22" xr3:uid="{6896EE43-25F7-4F06-AE31-F63BECD6108D}" name="الربع الثالث عام 2022م Quarter 3 _x000a_ 2022" dataDxfId="306" totalsRowDxfId="305"/>
    <tableColumn id="23" xr3:uid="{F85A26E6-9D4D-46F9-A0B9-3DFE3BF077A8}" name="الربع الرابع عام 2022م Quarter 4 _x000a_ 2022" dataDxfId="304" totalsRowDxfId="303"/>
    <tableColumn id="24" xr3:uid="{D22DD7F8-EB49-47E6-A9AF-6884A7F0362D}" name="الربع الأول عام 2023م Quarter 1_x000a_ 2023" dataDxfId="302" totalsRowDxfId="301"/>
    <tableColumn id="25" xr3:uid="{6C1186D0-EF82-4C27-855F-49F1B43C0A3D}" name="الربع الثاني عام 2023م Quarter 2_x000a_ 2023" dataDxfId="300" totalsRowDxfId="299"/>
    <tableColumn id="26" xr3:uid="{8283890C-6260-4562-AD9A-67B10C1153B0}" name="الربع الثالث عام 2023م Quarter 3_x000a_ 2023" dataDxfId="298" totalsRowDxfId="297"/>
    <tableColumn id="27" xr3:uid="{FD458EAE-FE53-4A38-BDFA-9FA7355ACBBA}" name="الربع الرابع عام 2023م Quarter 4 _x000a_ 2023" dataDxfId="296" totalsRowDxfId="295"/>
    <tableColumn id="28" xr3:uid="{F469AA5F-2B84-4073-B711-44F85DF3C941}" name="الربع الأول عام 2024م Quarter 1_x000a_ 2024" dataDxfId="294" totalsRowDxfId="293"/>
    <tableColumn id="29" xr3:uid="{9A8D37CB-5097-406C-B3AB-E4FEDB8C6EC1}" name="الربع الثاني عام  2024م_x000a_Quarter 2 2024" dataDxfId="292" totalsRowDxfId="291"/>
    <tableColumn id="30" xr3:uid="{C9D16D4F-D180-4010-BB93-C0EA7F62C1BF}" name="الربع الثالث عام 2024م Quarter 3_x000a_ 2024" totalsRowFunction="sum" dataDxfId="290" totalsRowDxfId="289"/>
    <tableColumn id="31" xr3:uid="{DDB2914A-42DA-4A3E-AC77-ABBC1539CCAB}" name="الربع الرابع عام 2024م Quarter 4_x000a_ 2024" totalsRowFunction="sum" dataDxfId="288" totalsRowDxfId="287"/>
    <tableColumn id="34" xr3:uid="{CF5E69A7-DB81-4EFF-BF8F-A35161363CBD}" name="الربع الأول عام 2025م Quarter 1_x000a_ 2025" totalsRowFunction="sum" dataDxfId="286" totalsRowDxfId="285"/>
    <tableColumn id="33" xr3:uid="{D73CD38D-93E0-4719-9F3C-F89530EFA9C7}" name="الربع الثاني عام  2025م_x000a_Quarter 2 2025" totalsRowFunction="sum" dataDxfId="284" totalsRowDxfId="283"/>
    <tableColumn id="35" xr3:uid="{33938DAB-5DFC-4054-BCFF-862B62CB66F0}" name="الربع الثالث عام 2025م Quarter 3_x000a_ 2025" dataDxfId="282" totalsRowDxfId="281">
      <calculatedColumnFormula>VLOOKUP(Table93[[#This Row],[مؤسسات السوق المالية]],#REF!,4,0)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
    <pageSetUpPr autoPageBreaks="0"/>
  </sheetPr>
  <dimension ref="A1:AD32"/>
  <sheetViews>
    <sheetView rightToLeft="1" workbookViewId="0"/>
  </sheetViews>
  <sheetFormatPr defaultColWidth="8.85546875" defaultRowHeight="15"/>
  <cols>
    <col min="1" max="16384" width="8.85546875" style="31"/>
  </cols>
  <sheetData>
    <row r="1" spans="1:30" ht="35.25" customHeight="1">
      <c r="A1" s="33"/>
      <c r="B1" s="34"/>
      <c r="C1" s="34"/>
      <c r="D1" s="34"/>
      <c r="E1" s="34"/>
      <c r="F1" s="34"/>
      <c r="G1" s="34"/>
      <c r="H1" s="35"/>
      <c r="I1" s="35"/>
      <c r="J1" s="523" t="s">
        <v>1207</v>
      </c>
      <c r="K1" s="523"/>
      <c r="L1" s="523"/>
      <c r="M1" s="523"/>
      <c r="N1" s="523"/>
      <c r="O1" s="523"/>
      <c r="P1" s="523"/>
      <c r="Q1" s="523"/>
      <c r="R1" s="523"/>
      <c r="S1" s="523"/>
      <c r="T1" s="523"/>
      <c r="U1" s="34"/>
      <c r="V1" s="34"/>
      <c r="W1" s="34"/>
      <c r="X1" s="34"/>
      <c r="Y1" s="34"/>
      <c r="Z1" s="34"/>
      <c r="AA1" s="34"/>
      <c r="AB1" s="34"/>
      <c r="AC1" s="34"/>
      <c r="AD1" s="34"/>
    </row>
    <row r="2" spans="1:30" ht="34.5" customHeight="1">
      <c r="A2" s="33"/>
      <c r="B2" s="34"/>
      <c r="C2" s="34"/>
      <c r="D2" s="34"/>
      <c r="E2" s="34"/>
      <c r="F2" s="34"/>
      <c r="G2" s="34"/>
      <c r="H2" s="35"/>
      <c r="I2" s="35"/>
      <c r="J2" s="523"/>
      <c r="K2" s="523"/>
      <c r="L2" s="523"/>
      <c r="M2" s="523"/>
      <c r="N2" s="523"/>
      <c r="O2" s="523"/>
      <c r="P2" s="523"/>
      <c r="Q2" s="523"/>
      <c r="R2" s="523"/>
      <c r="S2" s="523"/>
      <c r="T2" s="523"/>
      <c r="U2" s="34"/>
      <c r="V2" s="34"/>
      <c r="W2" s="34"/>
      <c r="X2" s="34"/>
      <c r="Y2" s="34"/>
      <c r="Z2" s="34"/>
      <c r="AA2" s="34"/>
      <c r="AB2" s="34"/>
      <c r="AC2" s="34"/>
      <c r="AD2" s="34"/>
    </row>
    <row r="3" spans="1:30" ht="26.25">
      <c r="A3" s="33"/>
      <c r="B3" s="34"/>
      <c r="C3" s="34"/>
      <c r="D3" s="34"/>
      <c r="E3" s="34"/>
      <c r="F3" s="34"/>
      <c r="G3" s="34"/>
      <c r="H3" s="35"/>
      <c r="I3" s="35"/>
      <c r="J3" s="523"/>
      <c r="K3" s="523"/>
      <c r="L3" s="523"/>
      <c r="M3" s="523"/>
      <c r="N3" s="523"/>
      <c r="O3" s="523"/>
      <c r="P3" s="523"/>
      <c r="Q3" s="523"/>
      <c r="R3" s="523"/>
      <c r="S3" s="523"/>
      <c r="T3" s="523"/>
      <c r="U3" s="36"/>
      <c r="V3" s="34"/>
      <c r="W3" s="34"/>
      <c r="X3" s="34"/>
      <c r="Y3" s="34"/>
      <c r="Z3" s="34"/>
      <c r="AA3" s="34"/>
      <c r="AB3" s="34"/>
      <c r="AC3" s="34"/>
      <c r="AD3" s="34"/>
    </row>
    <row r="4" spans="1:30" ht="26.25">
      <c r="A4" s="33"/>
      <c r="B4" s="34"/>
      <c r="C4" s="34"/>
      <c r="D4" s="34"/>
      <c r="E4" s="34"/>
      <c r="F4" s="34"/>
      <c r="G4" s="34"/>
      <c r="H4" s="35"/>
      <c r="I4" s="35"/>
      <c r="J4" s="523"/>
      <c r="K4" s="523"/>
      <c r="L4" s="523"/>
      <c r="M4" s="523"/>
      <c r="N4" s="523"/>
      <c r="O4" s="523"/>
      <c r="P4" s="523"/>
      <c r="Q4" s="523"/>
      <c r="R4" s="523"/>
      <c r="S4" s="523"/>
      <c r="T4" s="523"/>
      <c r="U4" s="36"/>
      <c r="V4" s="34"/>
      <c r="W4" s="34"/>
      <c r="X4" s="34"/>
      <c r="Y4" s="34"/>
      <c r="Z4" s="34"/>
      <c r="AA4" s="34"/>
      <c r="AB4" s="34"/>
      <c r="AC4" s="34"/>
      <c r="AD4" s="34"/>
    </row>
    <row r="7" spans="1:30" s="9" customFormat="1">
      <c r="B7" s="31"/>
      <c r="C7" s="31"/>
      <c r="D7" s="31"/>
      <c r="E7" s="31"/>
      <c r="F7" s="31"/>
      <c r="G7" s="31"/>
      <c r="H7" s="31"/>
      <c r="I7" s="31"/>
      <c r="J7" s="31"/>
      <c r="K7" s="31"/>
      <c r="L7" s="31"/>
      <c r="M7" s="31"/>
      <c r="N7" s="31"/>
      <c r="O7" s="31"/>
      <c r="P7" s="31"/>
      <c r="Q7" s="31"/>
      <c r="R7" s="31"/>
      <c r="S7" s="31"/>
      <c r="T7" s="31"/>
      <c r="U7" s="31"/>
      <c r="V7" s="31"/>
      <c r="W7" s="31"/>
      <c r="X7" s="31"/>
      <c r="Y7" s="31"/>
      <c r="Z7" s="31"/>
    </row>
    <row r="8" spans="1:30" s="9" customFormat="1">
      <c r="B8" s="31"/>
      <c r="C8" s="31"/>
      <c r="D8" s="31"/>
      <c r="E8" s="31"/>
      <c r="F8" s="31"/>
      <c r="G8" s="31"/>
      <c r="H8" s="31"/>
      <c r="I8" s="31"/>
      <c r="J8" s="31"/>
      <c r="K8" s="31"/>
      <c r="L8" s="31"/>
      <c r="M8" s="31"/>
      <c r="N8" s="31"/>
      <c r="O8" s="31"/>
      <c r="P8" s="31"/>
      <c r="Q8" s="31"/>
      <c r="R8" s="31"/>
      <c r="S8" s="31"/>
      <c r="T8" s="31"/>
      <c r="U8" s="31"/>
      <c r="V8" s="31"/>
      <c r="W8" s="31"/>
      <c r="X8" s="31"/>
      <c r="Y8" s="31"/>
      <c r="Z8" s="31"/>
    </row>
    <row r="9" spans="1:30" s="9" customFormat="1">
      <c r="B9" s="31"/>
      <c r="C9" s="31"/>
      <c r="D9" s="31"/>
      <c r="E9" s="31"/>
      <c r="F9" s="31"/>
      <c r="G9" s="31"/>
      <c r="H9" s="31"/>
      <c r="I9" s="31"/>
      <c r="J9" s="31"/>
      <c r="K9" s="31"/>
      <c r="L9" s="31"/>
      <c r="M9" s="31"/>
      <c r="N9" s="31"/>
      <c r="O9" s="31"/>
      <c r="P9" s="31"/>
      <c r="Q9" s="31"/>
      <c r="R9" s="31"/>
      <c r="S9" s="31"/>
      <c r="T9" s="31"/>
      <c r="U9" s="31"/>
      <c r="V9" s="31"/>
      <c r="W9" s="31"/>
      <c r="X9" s="31"/>
      <c r="Y9" s="31"/>
      <c r="Z9" s="31"/>
    </row>
    <row r="10" spans="1:30" s="9" customFormat="1" ht="15.75" thickBot="1">
      <c r="B10" s="31"/>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30" s="9" customFormat="1" ht="31.5" customHeight="1">
      <c r="B11" s="31"/>
      <c r="C11" s="524" t="s">
        <v>2</v>
      </c>
      <c r="D11" s="525"/>
      <c r="E11" s="525"/>
      <c r="F11" s="525"/>
      <c r="G11" s="525"/>
      <c r="H11" s="525"/>
      <c r="I11" s="525"/>
      <c r="J11" s="525"/>
      <c r="K11" s="525"/>
      <c r="L11" s="526"/>
      <c r="M11" s="37">
        <v>1</v>
      </c>
      <c r="N11" s="527" t="s">
        <v>3</v>
      </c>
      <c r="O11" s="528"/>
      <c r="P11" s="528"/>
      <c r="Q11" s="528"/>
      <c r="R11" s="528"/>
      <c r="S11" s="528"/>
      <c r="T11" s="528"/>
      <c r="U11" s="528"/>
      <c r="V11" s="528"/>
      <c r="W11" s="529"/>
      <c r="X11" s="98"/>
      <c r="Y11" s="31"/>
    </row>
    <row r="12" spans="1:30" s="9" customFormat="1" ht="31.5" customHeight="1">
      <c r="B12" s="31"/>
      <c r="C12" s="519" t="s">
        <v>25</v>
      </c>
      <c r="D12" s="519"/>
      <c r="E12" s="519"/>
      <c r="F12" s="519"/>
      <c r="G12" s="519"/>
      <c r="H12" s="519"/>
      <c r="I12" s="519"/>
      <c r="J12" s="519"/>
      <c r="K12" s="519"/>
      <c r="L12" s="519"/>
      <c r="M12" s="38">
        <v>2</v>
      </c>
      <c r="N12" s="520" t="s">
        <v>26</v>
      </c>
      <c r="O12" s="520"/>
      <c r="P12" s="520"/>
      <c r="Q12" s="520"/>
      <c r="R12" s="520"/>
      <c r="S12" s="520"/>
      <c r="T12" s="520"/>
      <c r="U12" s="520"/>
      <c r="V12" s="520"/>
      <c r="W12" s="520"/>
      <c r="X12" s="98"/>
      <c r="Y12" s="31"/>
    </row>
    <row r="13" spans="1:30" s="9" customFormat="1" ht="31.5" customHeight="1">
      <c r="B13" s="31"/>
      <c r="C13" s="517" t="s">
        <v>27</v>
      </c>
      <c r="D13" s="517"/>
      <c r="E13" s="517"/>
      <c r="F13" s="517"/>
      <c r="G13" s="517"/>
      <c r="H13" s="517"/>
      <c r="I13" s="517"/>
      <c r="J13" s="517"/>
      <c r="K13" s="517"/>
      <c r="L13" s="517"/>
      <c r="M13" s="39">
        <v>3</v>
      </c>
      <c r="N13" s="518" t="s">
        <v>268</v>
      </c>
      <c r="O13" s="518"/>
      <c r="P13" s="518"/>
      <c r="Q13" s="518"/>
      <c r="R13" s="518"/>
      <c r="S13" s="518"/>
      <c r="T13" s="518"/>
      <c r="U13" s="518"/>
      <c r="V13" s="518"/>
      <c r="W13" s="518"/>
      <c r="X13" s="98"/>
      <c r="Y13" s="31"/>
    </row>
    <row r="14" spans="1:30" s="9" customFormat="1" ht="31.5" customHeight="1">
      <c r="B14" s="31"/>
      <c r="C14" s="519" t="s">
        <v>28</v>
      </c>
      <c r="D14" s="519"/>
      <c r="E14" s="519"/>
      <c r="F14" s="519"/>
      <c r="G14" s="519"/>
      <c r="H14" s="519"/>
      <c r="I14" s="519"/>
      <c r="J14" s="519"/>
      <c r="K14" s="519"/>
      <c r="L14" s="519"/>
      <c r="M14" s="38">
        <v>4</v>
      </c>
      <c r="N14" s="520" t="s">
        <v>267</v>
      </c>
      <c r="O14" s="520"/>
      <c r="P14" s="520"/>
      <c r="Q14" s="520"/>
      <c r="R14" s="520"/>
      <c r="S14" s="520"/>
      <c r="T14" s="520"/>
      <c r="U14" s="520"/>
      <c r="V14" s="520"/>
      <c r="W14" s="520"/>
      <c r="X14" s="98"/>
      <c r="Y14" s="31"/>
    </row>
    <row r="15" spans="1:30" s="9" customFormat="1" ht="31.5" customHeight="1">
      <c r="B15" s="31"/>
      <c r="C15" s="517" t="s">
        <v>29</v>
      </c>
      <c r="D15" s="517"/>
      <c r="E15" s="517"/>
      <c r="F15" s="517"/>
      <c r="G15" s="517"/>
      <c r="H15" s="517"/>
      <c r="I15" s="517"/>
      <c r="J15" s="517"/>
      <c r="K15" s="517"/>
      <c r="L15" s="517"/>
      <c r="M15" s="39">
        <v>5</v>
      </c>
      <c r="N15" s="518" t="s">
        <v>30</v>
      </c>
      <c r="O15" s="518"/>
      <c r="P15" s="518"/>
      <c r="Q15" s="518"/>
      <c r="R15" s="518"/>
      <c r="S15" s="518"/>
      <c r="T15" s="518"/>
      <c r="U15" s="518"/>
      <c r="V15" s="518"/>
      <c r="W15" s="518"/>
      <c r="X15" s="98"/>
      <c r="Y15" s="31"/>
    </row>
    <row r="16" spans="1:30" ht="31.5" customHeight="1">
      <c r="C16" s="519" t="s">
        <v>31</v>
      </c>
      <c r="D16" s="519"/>
      <c r="E16" s="519"/>
      <c r="F16" s="519"/>
      <c r="G16" s="519"/>
      <c r="H16" s="519"/>
      <c r="I16" s="519"/>
      <c r="J16" s="519"/>
      <c r="K16" s="519"/>
      <c r="L16" s="519"/>
      <c r="M16" s="38">
        <v>6</v>
      </c>
      <c r="N16" s="520" t="s">
        <v>32</v>
      </c>
      <c r="O16" s="520"/>
      <c r="P16" s="520"/>
      <c r="Q16" s="520"/>
      <c r="R16" s="520"/>
      <c r="S16" s="520"/>
      <c r="T16" s="520"/>
      <c r="U16" s="520"/>
      <c r="V16" s="520"/>
      <c r="W16" s="520"/>
      <c r="X16" s="98"/>
    </row>
    <row r="17" spans="1:30" ht="31.5" customHeight="1">
      <c r="A17" s="98"/>
      <c r="B17" s="98"/>
      <c r="C17" s="517" t="s">
        <v>1073</v>
      </c>
      <c r="D17" s="517"/>
      <c r="E17" s="517"/>
      <c r="F17" s="517"/>
      <c r="G17" s="517"/>
      <c r="H17" s="517"/>
      <c r="I17" s="517"/>
      <c r="J17" s="517"/>
      <c r="K17" s="517"/>
      <c r="L17" s="517"/>
      <c r="M17" s="39"/>
      <c r="N17" s="518" t="s">
        <v>1169</v>
      </c>
      <c r="O17" s="518"/>
      <c r="P17" s="518"/>
      <c r="Q17" s="518"/>
      <c r="R17" s="518"/>
      <c r="S17" s="518"/>
      <c r="T17" s="518"/>
      <c r="U17" s="518"/>
      <c r="V17" s="518"/>
      <c r="W17" s="518"/>
      <c r="X17" s="98"/>
      <c r="Y17" s="98"/>
      <c r="Z17" s="98"/>
      <c r="AA17" s="98"/>
      <c r="AB17" s="98"/>
      <c r="AC17" s="98"/>
      <c r="AD17" s="98"/>
    </row>
    <row r="18" spans="1:30" ht="31.5" customHeight="1">
      <c r="B18" s="30"/>
      <c r="C18" s="519" t="s">
        <v>1078</v>
      </c>
      <c r="D18" s="519"/>
      <c r="E18" s="519"/>
      <c r="F18" s="519"/>
      <c r="G18" s="519"/>
      <c r="H18" s="519"/>
      <c r="I18" s="519"/>
      <c r="J18" s="519"/>
      <c r="K18" s="519"/>
      <c r="L18" s="519"/>
      <c r="M18" s="38">
        <v>7</v>
      </c>
      <c r="N18" s="520" t="s">
        <v>1170</v>
      </c>
      <c r="O18" s="520"/>
      <c r="P18" s="520"/>
      <c r="Q18" s="520"/>
      <c r="R18" s="520"/>
      <c r="S18" s="520"/>
      <c r="T18" s="520"/>
      <c r="U18" s="520"/>
      <c r="V18" s="520"/>
      <c r="W18" s="520"/>
      <c r="X18" s="98"/>
    </row>
    <row r="19" spans="1:30" ht="31.5" customHeight="1">
      <c r="C19" s="517" t="s">
        <v>1079</v>
      </c>
      <c r="D19" s="517"/>
      <c r="E19" s="517"/>
      <c r="F19" s="517"/>
      <c r="G19" s="517"/>
      <c r="H19" s="517"/>
      <c r="I19" s="517"/>
      <c r="J19" s="517"/>
      <c r="K19" s="517"/>
      <c r="L19" s="517"/>
      <c r="M19" s="39">
        <v>8</v>
      </c>
      <c r="N19" s="518" t="s">
        <v>1171</v>
      </c>
      <c r="O19" s="518"/>
      <c r="P19" s="518"/>
      <c r="Q19" s="518"/>
      <c r="R19" s="518"/>
      <c r="S19" s="518"/>
      <c r="T19" s="518"/>
      <c r="U19" s="518"/>
      <c r="V19" s="518"/>
      <c r="W19" s="518"/>
      <c r="X19" s="98"/>
    </row>
    <row r="20" spans="1:30" ht="31.5" customHeight="1">
      <c r="C20" s="519" t="s">
        <v>1080</v>
      </c>
      <c r="D20" s="519"/>
      <c r="E20" s="519"/>
      <c r="F20" s="519"/>
      <c r="G20" s="519"/>
      <c r="H20" s="519"/>
      <c r="I20" s="519"/>
      <c r="J20" s="519"/>
      <c r="K20" s="519"/>
      <c r="L20" s="519"/>
      <c r="M20" s="38">
        <v>9</v>
      </c>
      <c r="N20" s="520" t="s">
        <v>1172</v>
      </c>
      <c r="O20" s="520"/>
      <c r="P20" s="520"/>
      <c r="Q20" s="520"/>
      <c r="R20" s="520"/>
      <c r="S20" s="520"/>
      <c r="T20" s="520"/>
      <c r="U20" s="520"/>
      <c r="V20" s="520"/>
      <c r="W20" s="520"/>
      <c r="X20" s="98"/>
    </row>
    <row r="21" spans="1:30" ht="31.5" customHeight="1">
      <c r="A21" s="98"/>
      <c r="B21" s="98"/>
      <c r="C21" s="517" t="s">
        <v>1074</v>
      </c>
      <c r="D21" s="517"/>
      <c r="E21" s="517"/>
      <c r="F21" s="517"/>
      <c r="G21" s="517"/>
      <c r="H21" s="517"/>
      <c r="I21" s="517"/>
      <c r="J21" s="517"/>
      <c r="K21" s="517"/>
      <c r="L21" s="517"/>
      <c r="M21" s="39">
        <v>10</v>
      </c>
      <c r="N21" s="518" t="s">
        <v>1173</v>
      </c>
      <c r="O21" s="518"/>
      <c r="P21" s="518"/>
      <c r="Q21" s="518"/>
      <c r="R21" s="518"/>
      <c r="S21" s="518"/>
      <c r="T21" s="518"/>
      <c r="U21" s="518"/>
      <c r="V21" s="518"/>
      <c r="W21" s="518"/>
      <c r="X21" s="98"/>
      <c r="Y21" s="98"/>
      <c r="Z21" s="98"/>
      <c r="AA21" s="98"/>
      <c r="AB21" s="98"/>
      <c r="AC21" s="98"/>
      <c r="AD21" s="98"/>
    </row>
    <row r="22" spans="1:30" ht="31.5" customHeight="1">
      <c r="A22" s="98"/>
      <c r="B22" s="98"/>
      <c r="C22" s="519" t="s">
        <v>1075</v>
      </c>
      <c r="D22" s="519"/>
      <c r="E22" s="519"/>
      <c r="F22" s="519"/>
      <c r="G22" s="519"/>
      <c r="H22" s="519"/>
      <c r="I22" s="519"/>
      <c r="J22" s="519"/>
      <c r="K22" s="519"/>
      <c r="L22" s="519"/>
      <c r="M22" s="38">
        <v>11</v>
      </c>
      <c r="N22" s="520" t="s">
        <v>1174</v>
      </c>
      <c r="O22" s="520"/>
      <c r="P22" s="520"/>
      <c r="Q22" s="520"/>
      <c r="R22" s="520"/>
      <c r="S22" s="520"/>
      <c r="T22" s="520"/>
      <c r="U22" s="520"/>
      <c r="V22" s="520"/>
      <c r="W22" s="520"/>
      <c r="X22" s="98"/>
      <c r="Y22" s="98"/>
      <c r="Z22" s="98"/>
      <c r="AA22" s="98"/>
      <c r="AB22" s="98"/>
      <c r="AC22" s="98"/>
      <c r="AD22" s="98"/>
    </row>
    <row r="23" spans="1:30" ht="31.5" customHeight="1">
      <c r="C23" s="517" t="s">
        <v>1090</v>
      </c>
      <c r="D23" s="517"/>
      <c r="E23" s="517"/>
      <c r="F23" s="517"/>
      <c r="G23" s="517"/>
      <c r="H23" s="517"/>
      <c r="I23" s="517"/>
      <c r="J23" s="517"/>
      <c r="K23" s="517"/>
      <c r="L23" s="517"/>
      <c r="M23" s="39">
        <v>12</v>
      </c>
      <c r="N23" s="518" t="s">
        <v>1175</v>
      </c>
      <c r="O23" s="518"/>
      <c r="P23" s="518"/>
      <c r="Q23" s="518"/>
      <c r="R23" s="518"/>
      <c r="S23" s="518"/>
      <c r="T23" s="518"/>
      <c r="U23" s="518"/>
      <c r="V23" s="518"/>
      <c r="W23" s="518"/>
      <c r="X23" s="98"/>
    </row>
    <row r="24" spans="1:30" ht="31.5" customHeight="1">
      <c r="C24" s="519" t="s">
        <v>1081</v>
      </c>
      <c r="D24" s="519"/>
      <c r="E24" s="519"/>
      <c r="F24" s="519"/>
      <c r="G24" s="519"/>
      <c r="H24" s="519"/>
      <c r="I24" s="519"/>
      <c r="J24" s="519"/>
      <c r="K24" s="519"/>
      <c r="L24" s="519"/>
      <c r="M24" s="38">
        <v>13</v>
      </c>
      <c r="N24" s="520" t="s">
        <v>1176</v>
      </c>
      <c r="O24" s="520"/>
      <c r="P24" s="520"/>
      <c r="Q24" s="520"/>
      <c r="R24" s="520"/>
      <c r="S24" s="520"/>
      <c r="T24" s="520"/>
      <c r="U24" s="520"/>
      <c r="V24" s="520"/>
      <c r="W24" s="520"/>
      <c r="X24" s="98"/>
    </row>
    <row r="25" spans="1:30" ht="31.5" customHeight="1">
      <c r="C25" s="517" t="s">
        <v>1082</v>
      </c>
      <c r="D25" s="517"/>
      <c r="E25" s="517"/>
      <c r="F25" s="517"/>
      <c r="G25" s="517"/>
      <c r="H25" s="517"/>
      <c r="I25" s="517"/>
      <c r="J25" s="517"/>
      <c r="K25" s="517"/>
      <c r="L25" s="517"/>
      <c r="M25" s="39">
        <v>14</v>
      </c>
      <c r="N25" s="518" t="s">
        <v>1177</v>
      </c>
      <c r="O25" s="518"/>
      <c r="P25" s="518"/>
      <c r="Q25" s="518"/>
      <c r="R25" s="518"/>
      <c r="S25" s="518"/>
      <c r="T25" s="518"/>
      <c r="U25" s="518"/>
      <c r="V25" s="518"/>
      <c r="W25" s="518"/>
      <c r="X25" s="98"/>
    </row>
    <row r="26" spans="1:30" ht="31.5" customHeight="1" thickBot="1">
      <c r="C26" s="521" t="s">
        <v>1083</v>
      </c>
      <c r="D26" s="521"/>
      <c r="E26" s="521"/>
      <c r="F26" s="521"/>
      <c r="G26" s="521"/>
      <c r="H26" s="521"/>
      <c r="I26" s="521"/>
      <c r="J26" s="521"/>
      <c r="K26" s="521"/>
      <c r="L26" s="521"/>
      <c r="M26" s="352">
        <v>15</v>
      </c>
      <c r="N26" s="522" t="s">
        <v>1178</v>
      </c>
      <c r="O26" s="522"/>
      <c r="P26" s="522"/>
      <c r="Q26" s="522"/>
      <c r="R26" s="522"/>
      <c r="S26" s="522"/>
      <c r="T26" s="522"/>
      <c r="U26" s="522"/>
      <c r="V26" s="522"/>
      <c r="W26" s="522"/>
      <c r="X26" s="98"/>
    </row>
    <row r="29" spans="1:30">
      <c r="R29" s="98"/>
      <c r="S29" s="98"/>
      <c r="T29" s="98"/>
      <c r="U29" s="98"/>
      <c r="V29" s="98"/>
      <c r="W29" s="98"/>
      <c r="X29" s="98"/>
      <c r="Y29" s="98"/>
      <c r="Z29" s="98"/>
      <c r="AA29" s="98"/>
      <c r="AB29" s="98"/>
      <c r="AD29" s="98"/>
    </row>
    <row r="30" spans="1:30">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row>
    <row r="31" spans="1:30" ht="24.75">
      <c r="A31" s="33"/>
      <c r="B31" s="33"/>
      <c r="C31" s="198" t="s">
        <v>33</v>
      </c>
      <c r="D31" s="198"/>
      <c r="E31" s="198"/>
      <c r="F31" s="198"/>
      <c r="G31" s="198"/>
      <c r="H31" s="35"/>
      <c r="I31" s="35"/>
      <c r="J31" s="35"/>
      <c r="K31" s="35"/>
      <c r="L31" s="35"/>
      <c r="M31" s="35"/>
      <c r="N31" s="35"/>
      <c r="O31" s="35"/>
      <c r="P31" s="35"/>
      <c r="Q31" s="35"/>
      <c r="R31" s="198"/>
      <c r="S31" s="198"/>
      <c r="T31" s="198"/>
      <c r="U31" s="199"/>
      <c r="V31" s="198"/>
      <c r="W31" s="198" t="s">
        <v>34</v>
      </c>
      <c r="X31" s="33"/>
      <c r="Y31" s="33"/>
      <c r="Z31" s="33"/>
      <c r="AA31" s="33"/>
      <c r="AB31" s="33"/>
      <c r="AC31" s="33"/>
    </row>
    <row r="32" spans="1:30" ht="24.75">
      <c r="A32" s="33"/>
      <c r="B32" s="33"/>
      <c r="C32" s="198" t="s">
        <v>35</v>
      </c>
      <c r="D32" s="198"/>
      <c r="E32" s="198"/>
      <c r="F32" s="198"/>
      <c r="G32" s="198"/>
      <c r="H32" s="35"/>
      <c r="I32" s="35"/>
      <c r="J32" s="35"/>
      <c r="K32" s="35"/>
      <c r="L32" s="35"/>
      <c r="M32" s="35"/>
      <c r="N32" s="35"/>
      <c r="O32" s="35"/>
      <c r="P32" s="35"/>
      <c r="Q32" s="35"/>
      <c r="R32" s="198"/>
      <c r="S32" s="198"/>
      <c r="T32" s="198"/>
      <c r="U32" s="199"/>
      <c r="V32" s="198"/>
      <c r="W32" s="198" t="s">
        <v>36</v>
      </c>
      <c r="X32" s="33"/>
      <c r="Y32" s="33"/>
      <c r="Z32" s="33"/>
      <c r="AA32" s="33"/>
      <c r="AB32" s="33"/>
      <c r="AC32" s="33"/>
    </row>
  </sheetData>
  <mergeCells count="33">
    <mergeCell ref="J1:T4"/>
    <mergeCell ref="C13:L13"/>
    <mergeCell ref="N13:W13"/>
    <mergeCell ref="C11:L11"/>
    <mergeCell ref="N11:W11"/>
    <mergeCell ref="C12:L12"/>
    <mergeCell ref="N12:W12"/>
    <mergeCell ref="C14:L14"/>
    <mergeCell ref="N14:W14"/>
    <mergeCell ref="C15:L15"/>
    <mergeCell ref="N15:W15"/>
    <mergeCell ref="C16:L16"/>
    <mergeCell ref="N16:W16"/>
    <mergeCell ref="C26:L26"/>
    <mergeCell ref="N26:W26"/>
    <mergeCell ref="C23:L23"/>
    <mergeCell ref="N23:W23"/>
    <mergeCell ref="C24:L24"/>
    <mergeCell ref="N24:W24"/>
    <mergeCell ref="C25:L25"/>
    <mergeCell ref="N25:W25"/>
    <mergeCell ref="C17:L17"/>
    <mergeCell ref="N17:W17"/>
    <mergeCell ref="C21:L21"/>
    <mergeCell ref="N21:W21"/>
    <mergeCell ref="C22:L22"/>
    <mergeCell ref="N22:W22"/>
    <mergeCell ref="C18:L18"/>
    <mergeCell ref="N18:W18"/>
    <mergeCell ref="C19:L19"/>
    <mergeCell ref="N19:W19"/>
    <mergeCell ref="C20:L20"/>
    <mergeCell ref="N20:W20"/>
  </mergeCells>
  <hyperlinks>
    <hyperlink ref="C11:H11" location="'1'!J9" display="جدول رقم (1): مؤشرات القوى العاملة حسب الشخص المرخص له" xr:uid="{00000000-0004-0000-3D00-000000000000}"/>
    <hyperlink ref="C16:H16" location="'3'!D8" display="جدول رقم (3): قيم التداولات لدى الأشخاص المرخص لهم في ممارسة نشاط التعامل بصفة وكيل " xr:uid="{00000000-0004-0000-3D00-000001000000}"/>
    <hyperlink ref="C19:H19" location="'5'!D9" display="جدول رقم (5): معدل الشكاوي ضد الأشخاص المرخص لهم المودعة لدى الهيئة" xr:uid="{00000000-0004-0000-3D00-000002000000}"/>
    <hyperlink ref="C20:H20" location="'6'!D9" display="جدول رقم (6): نسبة الشكاوى على الأشخاص المرخص لهم التي سويت / عولجت إلى إجمالي عدد الشكاوى" xr:uid="{00000000-0004-0000-3D00-000003000000}"/>
    <hyperlink ref="C23:H23" location="'7'!F9" display="جدول رقم (7): مؤشر معدل توفر خدمة الوساطة للعميل" xr:uid="{00000000-0004-0000-3D00-000004000000}"/>
    <hyperlink ref="C18:H18" location="'4'!E9" display="جدول رقم (4):  حجم الأصول المدارة لدى الاشخاص المرخص لهم في ممارسة نشاط الإدارة" xr:uid="{00000000-0004-0000-3D00-000005000000}"/>
    <hyperlink ref="C15:H15" location="'2'!F9" display="جدول رقم (2): الكفاية المالية للأشخاص المرخص لهم في ممارسة نشاط التعامل و/ أو الإدارة و/ أو الحفظ" xr:uid="{00000000-0004-0000-3D00-000006000000}"/>
    <hyperlink ref="C24:H24" location="'8'!A1" display="جدول رقم (9): عدد الصناديق العامة والخاصة بحسب مؤسسات السوق المالية في ممارسة نشاط إدارة الصناديق الاستثمارية" xr:uid="{00000000-0004-0000-3D00-000007000000}"/>
    <hyperlink ref="C11:L11" location="' القوى العاملة مؤسسات السوق'!A1" display="جدول رقم (1): مؤشرات القوى العاملة حسب مؤسسات السوق المالية" xr:uid="{00000000-0004-0000-3D00-000008000000}"/>
    <hyperlink ref="C15:L15" location="' الكفاية المالية مؤسسات السوق'!A1" display="جدول رقم (5): الكفاية المالية لمؤسسات السوق المالية في ممارسة نشاط التعامل و/ أو الإدارة و/ أو الحفظ" xr:uid="{00000000-0004-0000-3D00-000009000000}"/>
    <hyperlink ref="C12:H12" location="'2'!F9" display="جدول رقم (2): الكفاية المالية للأشخاص المرخص لهم في ممارسة نشاط التعامل و/ أو الإدارة و/ أو الحفظ" xr:uid="{00000000-0004-0000-3D00-00000A000000}"/>
    <hyperlink ref="C12:L12" location="'القوى العاملة وكالات التصنيف  '!A1" display="الجدول رقم (2): مؤشرات القوى العاملة لوكالات التصنيف الائتماني" xr:uid="{00000000-0004-0000-3D00-00000B000000}"/>
    <hyperlink ref="C14:H14" location="'2'!F9" display="جدول رقم (2): الكفاية المالية للأشخاص المرخص لهم في ممارسة نشاط التعامل و/ أو الإدارة و/ أو الحفظ" xr:uid="{00000000-0004-0000-3D00-00000C000000}"/>
    <hyperlink ref="C14:L14" location="' القوى العاملة التقنية المالية'!A1" display="الجدول رقم (4): مؤشرات القوى العاملة حسب شركة التقنية المالية" xr:uid="{00000000-0004-0000-3D00-00000D000000}"/>
    <hyperlink ref="C13:H13" location="'2'!F9" display="جدول رقم (2): الكفاية المالية للأشخاص المرخص لهم في ممارسة نشاط التعامل و/ أو الإدارة و/ أو الحفظ" xr:uid="{00000000-0004-0000-3D00-00000E000000}"/>
    <hyperlink ref="C13:L13" location="'القوى العاملة البنية الأساسية'!A1" display="الجدول رقم (3): مؤشرات القوى العاملة لمؤسسات البنية الأساسية للسوق" xr:uid="{00000000-0004-0000-3D00-00000F000000}"/>
    <hyperlink ref="C25:H25" location="'8'!A1" display="جدول رقم (9): عدد الصناديق العامة والخاصة بحسب مؤسسات السوق المالية في ممارسة نشاط إدارة الصناديق الاستثمارية" xr:uid="{00000000-0004-0000-3D00-000010000000}"/>
    <hyperlink ref="C26:H26" location="'8'!A1" display="جدول رقم (9): عدد الصناديق العامة والخاصة بحسب مؤسسات السوق المالية في ممارسة نشاط إدارة الصناديق الاستثمارية" xr:uid="{00000000-0004-0000-3D00-000011000000}"/>
    <hyperlink ref="C16:L16" location="' قيم التداولات '!A1" display="جدول رقم (6): قيم التداولات لدى مؤسسات السوق المالية في ممارسة نشاط التعامل بصفة وكيل " xr:uid="{00000000-0004-0000-3D00-000012000000}"/>
    <hyperlink ref="C18:L18" location="'حجم الأصول المدارة'!A1" display="جدول رقم (7):  حجم الأصول المدارة لدى مؤسسات السوق المالية في ممارسة نشاط الإدارة" xr:uid="{00000000-0004-0000-3D00-000013000000}"/>
    <hyperlink ref="C19:L19" location="'معدل الشكاوي ضد المؤسسات'!A1" display="جدول رقم (8): معدل الشكاوي ضد مؤسسات السوق المالية المودعة لدى الهيئة" xr:uid="{00000000-0004-0000-3D00-000014000000}"/>
    <hyperlink ref="C20:L20" location="'نسبة الشكاوى المعالجة'!A1" display="جدول رقم (9): نسبة الشكاوى على مؤسسات السوق المالية التي سويت / عولجت إلى إجمالي عدد الشكاوى" xr:uid="{00000000-0004-0000-3D00-000015000000}"/>
    <hyperlink ref="C23:L23" location="'معدل توفر خدمة الوساطة '!A1" display="الجدول رقم (10):  معدل توفر خدمة الوساطة " xr:uid="{00000000-0004-0000-3D00-000016000000}"/>
    <hyperlink ref="C24:L24" location="' عدد صناديق مؤسسات نشاط الادارة'!A1" display="جدول رقم (11): عدد الصناديق العامة والخاصة بحسب مؤسسات السوق المالية في ممارسة نشاط إدارة الصناديق الاستثمارية" xr:uid="{00000000-0004-0000-3D00-000017000000}"/>
    <hyperlink ref="C25:L25" location="'حجم الأصول تحت نشاط الحفظ'!A1" display="الجدول رقم (12): حجم الأصول تحت نشاط الحفظ لدى مؤسسات السوق المالية المرخص لها في نشاط الحفظ" xr:uid="{00000000-0004-0000-3D00-000018000000}"/>
    <hyperlink ref="C26:L26" location="'طلب تصريح تجربةالتقنية المالية '!A1" display="الجدول رقم (13): عدد طلبات تصريح تجربة التقنية المالية" xr:uid="{00000000-0004-0000-3D00-000019000000}"/>
    <hyperlink ref="N11:W11" location="' القوى العاملة مؤسسات السوق'!A1" display="Table(1): Indicators of Workforce at Capital Market Institutions" xr:uid="{00000000-0004-0000-3D00-00001A000000}"/>
    <hyperlink ref="N12:W12" location="'القوى العاملة وكالات التصنيف  '!A1" display="Table(2): Indicators of the Workforce of Credit Rating Agencies" xr:uid="{00000000-0004-0000-3D00-00001B000000}"/>
    <hyperlink ref="N13:W13" location="'القوى العاملة البنية الأساسية'!A1" display="Table(3): Indicators of the Workforce of Market Infrastructure Institutions" xr:uid="{00000000-0004-0000-3D00-00001C000000}"/>
    <hyperlink ref="N14:W14" location="'طلب تصريح تجربةالتقنية المالية '!A1" display="Table(4): Indicators of the Workforce of Financial Technology Companies" xr:uid="{00000000-0004-0000-3D00-00001D000000}"/>
    <hyperlink ref="N15:W15" location="' الكفاية المالية مؤسسات السوق'!A1" display="Table(5): Capital Adequacy For Capital Market Institutions Licensed in Dealing, Managing or/and Custody" xr:uid="{00000000-0004-0000-3D00-00001E000000}"/>
    <hyperlink ref="N16:W16" location="' قيم التداولات التعامل كوكيل'!A1" display="Table(6): Trading values Per Broker (Capital Market Institutions Licensed in Dealing as an Agent) " xr:uid="{00000000-0004-0000-3D00-00001F000000}"/>
    <hyperlink ref="N18:W18" location="'حجم الأصول المدارة'!A1" display="Table(7): Asset Under Management(AUM) Per Capital Market Institution (Public, Private Funds and Discretionary Portfolio Management (DPM))" xr:uid="{00000000-0004-0000-3D00-000020000000}"/>
    <hyperlink ref="N19:W19" location="'معدل الشكاوي ضد المؤسسات'!A1" display="Table(8): Complaints rate Deposited to CMA against Capital Market Institutions" xr:uid="{00000000-0004-0000-3D00-000021000000}"/>
    <hyperlink ref="N20:W20" location="'نسبة الشكاوى المعالجة'!A1" display="Table(9): Processed / Settled Complaints Against Capital Market Institutions as a Percentage of Total Complaints Filed with CMA" xr:uid="{00000000-0004-0000-3D00-000022000000}"/>
    <hyperlink ref="N23:W23" location="'معدل توفر خدمة الوساطة '!A1" display="Table (10): Service Availability Rate" xr:uid="{00000000-0004-0000-3D00-000023000000}"/>
    <hyperlink ref="N24:W24" location="' عدد صناديق مؤسسات نشاط الادارة'!A1" display="Table(11): Number of Public and Private Funds per Capital Market Institution" xr:uid="{00000000-0004-0000-3D00-000024000000}"/>
    <hyperlink ref="N25:W25" location="'حجم الأصول تحت نشاط الحفظ'!A1" display="Table(12): Assets Under Custodial Activity at the Capital Market Institutions Licensed for Custody Activity" xr:uid="{00000000-0004-0000-3D00-000025000000}"/>
    <hyperlink ref="N26:W26" location="'طلب تصريح تجربةالتقنية المالية '!A1" display="Table(13):Number of FinTech Experimental Permit Applications " xr:uid="{00000000-0004-0000-3D00-000026000000}"/>
    <hyperlink ref="C17:L17" location="' قيم التداولات المحلية والأجنبي'!A1" display="جدول رقم (7): قيم التداولات المحلية والأجنبية لدى مؤسسات السوق المالية في ممارسة نشاط التعامل بصفة وكيل " xr:uid="{74F68144-0025-42D2-B889-9DA572DE06C3}"/>
    <hyperlink ref="C21:L21" location="'نسبة الشكاوى المصعدة'!A1" display="جدول رقم (12) نسبة الشكاوى على مؤسسات السوق المالية التي تم تصعيدها للهيئة إلى إجمالي عدد الشكاوى" xr:uid="{AFC50DDB-9993-4E04-B583-6867A2B3CB3F}"/>
    <hyperlink ref="C22:L22" location="'متوسط مدة اغلاق الشكاوى'!A1" display="جدول رقم (13): متوسط مدة اغلاق الشكاوى على مستوى كل مؤسسة سوق (أيام عمل)" xr:uid="{C87ABC37-7160-4738-A533-EE19CBF32CBB}"/>
  </hyperlinks>
  <pageMargins left="0.7" right="0.7" top="0.75" bottom="0.75" header="0.3" footer="0.3"/>
  <pageSetup paperSize="9" orientation="portrait" r:id="rId1"/>
  <headerFooter>
    <oddFooter>&amp;C&amp;"Calibri"&amp;11&amp;K000000&amp;"Calibri"&amp;11&amp;K000000&amp;10&amp;K663300Classification: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0F828-CFF9-4FD4-9067-9E03ADACCC3F}">
  <sheetPr codeName="Sheet9">
    <pageSetUpPr autoPageBreaks="0"/>
  </sheetPr>
  <dimension ref="B9:AJ82"/>
  <sheetViews>
    <sheetView rightToLeft="1" topLeftCell="S61" workbookViewId="0">
      <selection activeCell="AG71" sqref="AG71"/>
    </sheetView>
  </sheetViews>
  <sheetFormatPr defaultColWidth="8.85546875" defaultRowHeight="15"/>
  <cols>
    <col min="1" max="1" width="8.85546875" style="98"/>
    <col min="2" max="2" width="5.42578125" style="98" customWidth="1"/>
    <col min="3" max="3" width="60" style="98" customWidth="1"/>
    <col min="4" max="4" width="48.140625" style="98" bestFit="1" customWidth="1"/>
    <col min="5" max="5" width="13.85546875" style="98" customWidth="1"/>
    <col min="6" max="6" width="15.42578125" style="98" customWidth="1"/>
    <col min="7" max="10" width="13.85546875" style="98" customWidth="1"/>
    <col min="11" max="11" width="15.42578125" style="98" customWidth="1"/>
    <col min="12" max="12" width="14.42578125" style="98" customWidth="1"/>
    <col min="13" max="17" width="14" style="98" customWidth="1"/>
    <col min="18" max="18" width="14.42578125" style="98" customWidth="1"/>
    <col min="19" max="19" width="14.42578125" style="18" customWidth="1"/>
    <col min="20" max="21" width="14" style="98" customWidth="1"/>
    <col min="22" max="22" width="14.140625" style="98" customWidth="1"/>
    <col min="23" max="24" width="16" style="98" customWidth="1"/>
    <col min="25" max="25" width="14.85546875" style="98" customWidth="1"/>
    <col min="26" max="26" width="13.42578125" style="98" customWidth="1"/>
    <col min="27" max="27" width="13.140625" style="98" customWidth="1"/>
    <col min="28" max="28" width="13.5703125" style="98" customWidth="1"/>
    <col min="29" max="30" width="13.85546875" style="98" customWidth="1"/>
    <col min="31" max="33" width="14.140625" style="98" customWidth="1"/>
    <col min="34" max="34" width="17.7109375" style="98" customWidth="1"/>
    <col min="35" max="35" width="14.28515625" style="98" customWidth="1"/>
    <col min="36" max="36" width="13.28515625" style="98" bestFit="1" customWidth="1"/>
    <col min="37" max="16384" width="8.85546875" style="98"/>
  </cols>
  <sheetData>
    <row r="9" spans="2:36" ht="56.25" customHeight="1">
      <c r="C9" s="209" t="s">
        <v>1088</v>
      </c>
      <c r="E9" s="109"/>
      <c r="F9" s="109"/>
      <c r="G9" s="109"/>
      <c r="H9" s="109"/>
      <c r="I9" s="109"/>
      <c r="J9" s="109"/>
      <c r="K9" s="107"/>
    </row>
    <row r="10" spans="2:36" ht="18.75" thickBot="1">
      <c r="B10" s="32"/>
      <c r="C10" s="32"/>
      <c r="D10" s="32"/>
      <c r="E10" s="32"/>
      <c r="F10" s="32"/>
      <c r="G10" s="32"/>
      <c r="H10" s="32"/>
      <c r="I10" s="32"/>
      <c r="J10" s="32"/>
      <c r="K10" s="32"/>
      <c r="L10" s="32"/>
      <c r="M10" s="32"/>
      <c r="N10" s="32"/>
      <c r="O10" s="32"/>
      <c r="P10" s="32"/>
      <c r="Q10" s="32"/>
      <c r="R10" s="32"/>
      <c r="S10" s="32"/>
      <c r="T10" s="32"/>
      <c r="U10" s="32"/>
      <c r="V10" s="32"/>
      <c r="W10" s="32"/>
      <c r="X10" s="32"/>
    </row>
    <row r="11" spans="2:36" ht="63.75" thickBot="1">
      <c r="B11" s="121" t="s">
        <v>4</v>
      </c>
      <c r="C11" s="351" t="s">
        <v>414</v>
      </c>
      <c r="D11" s="351" t="s">
        <v>415</v>
      </c>
      <c r="E11" s="93" t="s">
        <v>47</v>
      </c>
      <c r="F11" s="93" t="s">
        <v>48</v>
      </c>
      <c r="G11" s="93" t="s">
        <v>49</v>
      </c>
      <c r="H11" s="93" t="s">
        <v>50</v>
      </c>
      <c r="I11" s="93" t="s">
        <v>123</v>
      </c>
      <c r="J11" s="93" t="s">
        <v>124</v>
      </c>
      <c r="K11" s="93" t="s">
        <v>125</v>
      </c>
      <c r="L11" s="93" t="s">
        <v>126</v>
      </c>
      <c r="M11" s="93" t="s">
        <v>55</v>
      </c>
      <c r="N11" s="93" t="s">
        <v>56</v>
      </c>
      <c r="O11" s="93" t="s">
        <v>57</v>
      </c>
      <c r="P11" s="93" t="s">
        <v>58</v>
      </c>
      <c r="Q11" s="93" t="s">
        <v>59</v>
      </c>
      <c r="R11" s="93" t="s">
        <v>60</v>
      </c>
      <c r="S11" s="93" t="s">
        <v>61</v>
      </c>
      <c r="T11" s="93" t="s">
        <v>62</v>
      </c>
      <c r="U11" s="93" t="s">
        <v>63</v>
      </c>
      <c r="V11" s="93" t="s">
        <v>64</v>
      </c>
      <c r="W11" s="93" t="s">
        <v>65</v>
      </c>
      <c r="X11" s="108" t="s">
        <v>66</v>
      </c>
      <c r="Y11" s="163" t="s">
        <v>258</v>
      </c>
      <c r="Z11" s="93" t="s">
        <v>280</v>
      </c>
      <c r="AA11" s="163" t="s">
        <v>303</v>
      </c>
      <c r="AB11" s="163" t="s">
        <v>326</v>
      </c>
      <c r="AC11" s="163" t="s">
        <v>343</v>
      </c>
      <c r="AD11" s="163" t="s">
        <v>363</v>
      </c>
      <c r="AE11" s="163" t="s">
        <v>373</v>
      </c>
      <c r="AF11" s="163" t="s">
        <v>396</v>
      </c>
      <c r="AG11" s="163" t="s">
        <v>410</v>
      </c>
      <c r="AH11" s="163" t="s">
        <v>627</v>
      </c>
      <c r="AI11" s="163" t="s">
        <v>1104</v>
      </c>
      <c r="AJ11" s="163" t="s">
        <v>1262</v>
      </c>
    </row>
    <row r="12" spans="2:36" ht="30.95" customHeight="1" thickBot="1">
      <c r="B12" s="116">
        <v>1</v>
      </c>
      <c r="C12" s="76" t="s">
        <v>607</v>
      </c>
      <c r="D12" s="61" t="s">
        <v>983</v>
      </c>
      <c r="E12" s="77">
        <v>0</v>
      </c>
      <c r="F12" s="77">
        <v>0</v>
      </c>
      <c r="G12" s="77">
        <v>0</v>
      </c>
      <c r="H12" s="77">
        <v>0</v>
      </c>
      <c r="I12" s="77">
        <v>0</v>
      </c>
      <c r="J12" s="77">
        <v>0</v>
      </c>
      <c r="K12" s="77">
        <v>0</v>
      </c>
      <c r="L12" s="77">
        <v>0</v>
      </c>
      <c r="M12" s="77">
        <v>0</v>
      </c>
      <c r="N12" s="77">
        <v>0</v>
      </c>
      <c r="O12" s="77">
        <v>0</v>
      </c>
      <c r="P12" s="77">
        <v>0</v>
      </c>
      <c r="Q12" s="77">
        <v>0</v>
      </c>
      <c r="R12" s="78">
        <v>0</v>
      </c>
      <c r="S12" s="78">
        <v>0</v>
      </c>
      <c r="T12" s="78">
        <v>0</v>
      </c>
      <c r="U12" s="78">
        <v>0</v>
      </c>
      <c r="V12" s="78">
        <v>0</v>
      </c>
      <c r="W12" s="78">
        <v>0</v>
      </c>
      <c r="X12" s="122">
        <v>0</v>
      </c>
      <c r="Y12" s="170">
        <v>0</v>
      </c>
      <c r="Z12" s="78">
        <v>0</v>
      </c>
      <c r="AA12" s="78">
        <v>0</v>
      </c>
      <c r="AB12" s="78">
        <v>0</v>
      </c>
      <c r="AC12" s="78">
        <v>0</v>
      </c>
      <c r="AD12" s="78">
        <v>0</v>
      </c>
      <c r="AE12" s="78">
        <v>0</v>
      </c>
      <c r="AF12" s="170">
        <v>0</v>
      </c>
      <c r="AG12" s="306">
        <v>0</v>
      </c>
      <c r="AH12" s="170">
        <v>0</v>
      </c>
      <c r="AI12" s="170">
        <v>0</v>
      </c>
      <c r="AJ12" s="170">
        <v>0</v>
      </c>
    </row>
    <row r="13" spans="2:36" ht="30.95" customHeight="1" thickBot="1">
      <c r="B13" s="116">
        <v>2</v>
      </c>
      <c r="C13" s="76" t="s">
        <v>532</v>
      </c>
      <c r="D13" s="61" t="s">
        <v>1010</v>
      </c>
      <c r="E13" s="77">
        <v>0</v>
      </c>
      <c r="F13" s="77">
        <v>0</v>
      </c>
      <c r="G13" s="77">
        <v>0</v>
      </c>
      <c r="H13" s="77">
        <v>0</v>
      </c>
      <c r="I13" s="77">
        <v>0</v>
      </c>
      <c r="J13" s="77">
        <v>0</v>
      </c>
      <c r="K13" s="77">
        <v>0</v>
      </c>
      <c r="L13" s="77">
        <v>0</v>
      </c>
      <c r="M13" s="77">
        <v>0</v>
      </c>
      <c r="N13" s="77">
        <v>0</v>
      </c>
      <c r="O13" s="77">
        <v>0</v>
      </c>
      <c r="P13" s="77">
        <v>0</v>
      </c>
      <c r="Q13" s="77">
        <v>0</v>
      </c>
      <c r="R13" s="78">
        <v>0</v>
      </c>
      <c r="S13" s="78" t="s">
        <v>5</v>
      </c>
      <c r="T13" s="78" t="s">
        <v>5</v>
      </c>
      <c r="U13" s="78">
        <v>0</v>
      </c>
      <c r="V13" s="78">
        <v>0</v>
      </c>
      <c r="W13" s="78">
        <v>7.6923076923076925</v>
      </c>
      <c r="X13" s="122">
        <v>0</v>
      </c>
      <c r="Y13" s="78">
        <v>0</v>
      </c>
      <c r="Z13" s="78">
        <v>0</v>
      </c>
      <c r="AA13" s="78">
        <v>0</v>
      </c>
      <c r="AB13" s="78">
        <v>0</v>
      </c>
      <c r="AC13" s="78">
        <v>0</v>
      </c>
      <c r="AD13" s="78">
        <v>0</v>
      </c>
      <c r="AE13" s="78">
        <v>0</v>
      </c>
      <c r="AF13" s="78">
        <v>0</v>
      </c>
      <c r="AG13" s="306">
        <v>0</v>
      </c>
      <c r="AH13" s="78">
        <v>0</v>
      </c>
      <c r="AI13" s="170">
        <v>0</v>
      </c>
      <c r="AJ13" s="170">
        <v>0</v>
      </c>
    </row>
    <row r="14" spans="2:36" ht="30.95" customHeight="1" thickBot="1">
      <c r="B14" s="116">
        <v>3</v>
      </c>
      <c r="C14" s="76" t="s">
        <v>526</v>
      </c>
      <c r="D14" s="61" t="s">
        <v>1011</v>
      </c>
      <c r="E14" s="77">
        <v>0</v>
      </c>
      <c r="F14" s="77">
        <v>0</v>
      </c>
      <c r="G14" s="77">
        <v>0</v>
      </c>
      <c r="H14" s="77">
        <v>0</v>
      </c>
      <c r="I14" s="77">
        <v>0</v>
      </c>
      <c r="J14" s="77">
        <v>0</v>
      </c>
      <c r="K14" s="77">
        <v>0</v>
      </c>
      <c r="L14" s="77">
        <v>0</v>
      </c>
      <c r="M14" s="77">
        <v>0</v>
      </c>
      <c r="N14" s="77">
        <v>0</v>
      </c>
      <c r="O14" s="77">
        <v>0</v>
      </c>
      <c r="P14" s="77">
        <v>0</v>
      </c>
      <c r="Q14" s="77">
        <v>0</v>
      </c>
      <c r="R14" s="78" t="s">
        <v>5</v>
      </c>
      <c r="S14" s="78" t="s">
        <v>5</v>
      </c>
      <c r="T14" s="78" t="s">
        <v>5</v>
      </c>
      <c r="U14" s="78" t="s">
        <v>5</v>
      </c>
      <c r="V14" s="78">
        <v>0</v>
      </c>
      <c r="W14" s="78">
        <v>5.2631578947368416</v>
      </c>
      <c r="X14" s="122">
        <v>0</v>
      </c>
      <c r="Y14" s="122">
        <v>0</v>
      </c>
      <c r="Z14" s="78">
        <v>0</v>
      </c>
      <c r="AA14" s="78">
        <v>0</v>
      </c>
      <c r="AB14" s="78">
        <v>0</v>
      </c>
      <c r="AC14" s="78">
        <v>0</v>
      </c>
      <c r="AD14" s="78">
        <v>0</v>
      </c>
      <c r="AE14" s="78">
        <v>0</v>
      </c>
      <c r="AF14" s="78">
        <v>0</v>
      </c>
      <c r="AG14" s="306">
        <v>0</v>
      </c>
      <c r="AH14" s="78">
        <v>0</v>
      </c>
      <c r="AI14" s="170">
        <v>0</v>
      </c>
      <c r="AJ14" s="170">
        <v>0</v>
      </c>
    </row>
    <row r="15" spans="2:36" ht="30.95" customHeight="1" thickBot="1">
      <c r="B15" s="116">
        <v>4</v>
      </c>
      <c r="C15" s="76" t="s">
        <v>464</v>
      </c>
      <c r="D15" s="61" t="s">
        <v>981</v>
      </c>
      <c r="E15" s="77">
        <v>0</v>
      </c>
      <c r="F15" s="77">
        <v>0</v>
      </c>
      <c r="G15" s="77">
        <v>0</v>
      </c>
      <c r="H15" s="77">
        <v>0</v>
      </c>
      <c r="I15" s="77">
        <v>0</v>
      </c>
      <c r="J15" s="77">
        <v>0</v>
      </c>
      <c r="K15" s="77">
        <v>0</v>
      </c>
      <c r="L15" s="77">
        <v>0</v>
      </c>
      <c r="M15" s="77">
        <v>0</v>
      </c>
      <c r="N15" s="77">
        <v>0</v>
      </c>
      <c r="O15" s="77">
        <v>0</v>
      </c>
      <c r="P15" s="77">
        <v>0</v>
      </c>
      <c r="Q15" s="77">
        <v>0</v>
      </c>
      <c r="R15" s="78" t="s">
        <v>5</v>
      </c>
      <c r="S15" s="78" t="s">
        <v>5</v>
      </c>
      <c r="T15" s="78" t="s">
        <v>5</v>
      </c>
      <c r="U15" s="78" t="s">
        <v>5</v>
      </c>
      <c r="V15" s="78">
        <v>0</v>
      </c>
      <c r="W15" s="78">
        <v>0</v>
      </c>
      <c r="X15" s="122" t="s">
        <v>5</v>
      </c>
      <c r="Y15" s="78">
        <v>0</v>
      </c>
      <c r="Z15" s="78">
        <v>0</v>
      </c>
      <c r="AA15" s="78">
        <v>0</v>
      </c>
      <c r="AB15" s="78">
        <v>0</v>
      </c>
      <c r="AC15" s="78">
        <v>0</v>
      </c>
      <c r="AD15" s="78">
        <v>0</v>
      </c>
      <c r="AE15" s="78">
        <v>0</v>
      </c>
      <c r="AF15" s="78">
        <v>0</v>
      </c>
      <c r="AG15" s="306">
        <v>0</v>
      </c>
      <c r="AH15" s="78">
        <v>0</v>
      </c>
      <c r="AI15" s="170">
        <v>0</v>
      </c>
      <c r="AJ15" s="170">
        <v>0</v>
      </c>
    </row>
    <row r="16" spans="2:36" ht="30.95" customHeight="1" thickBot="1">
      <c r="B16" s="116">
        <v>5</v>
      </c>
      <c r="C16" s="76" t="s">
        <v>495</v>
      </c>
      <c r="D16" s="61" t="s">
        <v>995</v>
      </c>
      <c r="E16" s="77">
        <v>0</v>
      </c>
      <c r="F16" s="77">
        <v>0</v>
      </c>
      <c r="G16" s="77">
        <v>0</v>
      </c>
      <c r="H16" s="77">
        <v>0</v>
      </c>
      <c r="I16" s="77">
        <v>0</v>
      </c>
      <c r="J16" s="77">
        <v>0</v>
      </c>
      <c r="K16" s="77">
        <v>1.4577259475218658</v>
      </c>
      <c r="L16" s="77">
        <v>0</v>
      </c>
      <c r="M16" s="77">
        <v>0</v>
      </c>
      <c r="N16" s="77">
        <v>0</v>
      </c>
      <c r="O16" s="77">
        <v>1.3966480446927374</v>
      </c>
      <c r="P16" s="77">
        <v>1.3679890560875512</v>
      </c>
      <c r="Q16" s="77">
        <v>0</v>
      </c>
      <c r="R16" s="78">
        <v>5.8823529411764701</v>
      </c>
      <c r="S16" s="78">
        <v>0</v>
      </c>
      <c r="T16" s="78">
        <v>0</v>
      </c>
      <c r="U16" s="78">
        <v>21.978021978021978</v>
      </c>
      <c r="V16" s="78">
        <v>0</v>
      </c>
      <c r="W16" s="78">
        <v>4.5871559633027523</v>
      </c>
      <c r="X16" s="122">
        <v>0</v>
      </c>
      <c r="Y16" s="122">
        <v>0</v>
      </c>
      <c r="Z16" s="78">
        <v>0</v>
      </c>
      <c r="AA16" s="78">
        <v>0</v>
      </c>
      <c r="AB16" s="78">
        <v>0</v>
      </c>
      <c r="AC16" s="78">
        <v>0</v>
      </c>
      <c r="AD16" s="78">
        <v>0</v>
      </c>
      <c r="AE16" s="78">
        <v>0</v>
      </c>
      <c r="AF16" s="78">
        <v>0</v>
      </c>
      <c r="AG16" s="306">
        <v>7.117</v>
      </c>
      <c r="AH16" s="78">
        <v>3.5087719298245617</v>
      </c>
      <c r="AI16" s="170">
        <v>0</v>
      </c>
      <c r="AJ16" s="170">
        <v>0</v>
      </c>
    </row>
    <row r="17" spans="2:36" ht="30.95" customHeight="1" thickBot="1">
      <c r="B17" s="116">
        <v>6</v>
      </c>
      <c r="C17" s="76" t="s">
        <v>544</v>
      </c>
      <c r="D17" s="61" t="s">
        <v>1012</v>
      </c>
      <c r="E17" s="77">
        <v>0</v>
      </c>
      <c r="F17" s="77">
        <v>0</v>
      </c>
      <c r="G17" s="77">
        <v>0</v>
      </c>
      <c r="H17" s="77">
        <v>0</v>
      </c>
      <c r="I17" s="77">
        <v>0</v>
      </c>
      <c r="J17" s="77">
        <v>0</v>
      </c>
      <c r="K17" s="77">
        <v>0</v>
      </c>
      <c r="L17" s="77">
        <v>0</v>
      </c>
      <c r="M17" s="77">
        <v>0</v>
      </c>
      <c r="N17" s="77">
        <v>0</v>
      </c>
      <c r="O17" s="77">
        <v>0</v>
      </c>
      <c r="P17" s="77">
        <v>0</v>
      </c>
      <c r="Q17" s="77">
        <v>0</v>
      </c>
      <c r="R17" s="78">
        <v>0</v>
      </c>
      <c r="S17" s="78">
        <v>0</v>
      </c>
      <c r="T17" s="78">
        <v>0</v>
      </c>
      <c r="U17" s="78">
        <v>0</v>
      </c>
      <c r="V17" s="78">
        <v>0</v>
      </c>
      <c r="W17" s="78">
        <v>0</v>
      </c>
      <c r="X17" s="122">
        <v>0</v>
      </c>
      <c r="Y17" s="78">
        <v>0</v>
      </c>
      <c r="Z17" s="78">
        <v>0</v>
      </c>
      <c r="AA17" s="78">
        <v>0</v>
      </c>
      <c r="AB17" s="78">
        <v>0</v>
      </c>
      <c r="AC17" s="78">
        <v>0</v>
      </c>
      <c r="AD17" s="78">
        <v>0</v>
      </c>
      <c r="AE17" s="78">
        <v>0</v>
      </c>
      <c r="AF17" s="78">
        <v>0</v>
      </c>
      <c r="AG17" s="306">
        <v>3.5590000000000002</v>
      </c>
      <c r="AH17" s="78">
        <v>0</v>
      </c>
      <c r="AI17" s="170">
        <v>0</v>
      </c>
      <c r="AJ17" s="170">
        <v>0</v>
      </c>
    </row>
    <row r="18" spans="2:36" ht="30.95" customHeight="1" thickBot="1">
      <c r="B18" s="116">
        <v>7</v>
      </c>
      <c r="C18" s="76" t="s">
        <v>460</v>
      </c>
      <c r="D18" s="61" t="s">
        <v>976</v>
      </c>
      <c r="E18" s="77">
        <v>0</v>
      </c>
      <c r="F18" s="77">
        <v>0</v>
      </c>
      <c r="G18" s="77">
        <v>0</v>
      </c>
      <c r="H18" s="77">
        <v>0</v>
      </c>
      <c r="I18" s="77">
        <v>0</v>
      </c>
      <c r="J18" s="77">
        <v>0</v>
      </c>
      <c r="K18" s="77">
        <v>0</v>
      </c>
      <c r="L18" s="77">
        <v>0</v>
      </c>
      <c r="M18" s="77">
        <v>6.6225165562913908</v>
      </c>
      <c r="N18" s="77">
        <v>0</v>
      </c>
      <c r="O18" s="77">
        <v>0</v>
      </c>
      <c r="P18" s="77">
        <v>0</v>
      </c>
      <c r="Q18" s="77">
        <v>0</v>
      </c>
      <c r="R18" s="78" t="s">
        <v>5</v>
      </c>
      <c r="S18" s="78" t="s">
        <v>5</v>
      </c>
      <c r="T18" s="78" t="s">
        <v>5</v>
      </c>
      <c r="U18" s="78" t="s">
        <v>5</v>
      </c>
      <c r="V18" s="78">
        <v>6.024096385542169</v>
      </c>
      <c r="W18" s="78">
        <v>0</v>
      </c>
      <c r="X18" s="122">
        <v>0</v>
      </c>
      <c r="Y18" s="78">
        <v>0</v>
      </c>
      <c r="Z18" s="78">
        <v>0</v>
      </c>
      <c r="AA18" s="78">
        <v>0</v>
      </c>
      <c r="AB18" s="78">
        <v>0</v>
      </c>
      <c r="AC18" s="78">
        <v>0</v>
      </c>
      <c r="AD18" s="78">
        <v>0</v>
      </c>
      <c r="AE18" s="78">
        <v>0</v>
      </c>
      <c r="AF18" s="78">
        <v>0</v>
      </c>
      <c r="AG18" s="306">
        <v>0</v>
      </c>
      <c r="AH18" s="78">
        <v>0</v>
      </c>
      <c r="AI18" s="170">
        <v>0</v>
      </c>
      <c r="AJ18" s="170">
        <v>0</v>
      </c>
    </row>
    <row r="19" spans="2:36" ht="30.95" customHeight="1" thickBot="1">
      <c r="B19" s="116">
        <v>8</v>
      </c>
      <c r="C19" s="76" t="s">
        <v>493</v>
      </c>
      <c r="D19" s="61" t="s">
        <v>977</v>
      </c>
      <c r="E19" s="77">
        <v>0</v>
      </c>
      <c r="F19" s="77">
        <v>0</v>
      </c>
      <c r="G19" s="77">
        <v>0</v>
      </c>
      <c r="H19" s="77">
        <v>0</v>
      </c>
      <c r="I19" s="77">
        <v>0</v>
      </c>
      <c r="J19" s="77">
        <v>0</v>
      </c>
      <c r="K19" s="77">
        <v>0</v>
      </c>
      <c r="L19" s="77">
        <v>0</v>
      </c>
      <c r="M19" s="77">
        <v>0</v>
      </c>
      <c r="N19" s="77">
        <v>0</v>
      </c>
      <c r="O19" s="77">
        <v>0</v>
      </c>
      <c r="P19" s="77">
        <v>0</v>
      </c>
      <c r="Q19" s="77">
        <v>0</v>
      </c>
      <c r="R19" s="78">
        <v>0</v>
      </c>
      <c r="S19" s="78">
        <v>0</v>
      </c>
      <c r="T19" s="78">
        <v>0</v>
      </c>
      <c r="U19" s="78">
        <v>0</v>
      </c>
      <c r="V19" s="78">
        <v>0</v>
      </c>
      <c r="W19" s="78">
        <v>0</v>
      </c>
      <c r="X19" s="122">
        <v>0</v>
      </c>
      <c r="Y19" s="78">
        <v>0</v>
      </c>
      <c r="Z19" s="78">
        <v>0</v>
      </c>
      <c r="AA19" s="78">
        <v>0</v>
      </c>
      <c r="AB19" s="78">
        <v>0</v>
      </c>
      <c r="AC19" s="78">
        <v>0</v>
      </c>
      <c r="AD19" s="78">
        <v>0</v>
      </c>
      <c r="AE19" s="78">
        <v>0</v>
      </c>
      <c r="AF19" s="78">
        <v>0</v>
      </c>
      <c r="AG19" s="306">
        <v>0</v>
      </c>
      <c r="AH19" s="78">
        <v>0</v>
      </c>
      <c r="AI19" s="170">
        <v>0</v>
      </c>
      <c r="AJ19" s="170">
        <v>0</v>
      </c>
    </row>
    <row r="20" spans="2:36" ht="30.95" customHeight="1" thickBot="1">
      <c r="B20" s="116">
        <v>9</v>
      </c>
      <c r="C20" s="76" t="s">
        <v>680</v>
      </c>
      <c r="D20" s="61" t="s">
        <v>1013</v>
      </c>
      <c r="E20" s="78" t="s">
        <v>5</v>
      </c>
      <c r="F20" s="78" t="s">
        <v>5</v>
      </c>
      <c r="G20" s="78" t="s">
        <v>5</v>
      </c>
      <c r="H20" s="78" t="s">
        <v>5</v>
      </c>
      <c r="I20" s="78" t="s">
        <v>5</v>
      </c>
      <c r="J20" s="78" t="s">
        <v>5</v>
      </c>
      <c r="K20" s="78" t="s">
        <v>5</v>
      </c>
      <c r="L20" s="78" t="s">
        <v>5</v>
      </c>
      <c r="M20" s="78" t="s">
        <v>5</v>
      </c>
      <c r="N20" s="78" t="s">
        <v>5</v>
      </c>
      <c r="O20" s="78" t="s">
        <v>5</v>
      </c>
      <c r="P20" s="78" t="s">
        <v>5</v>
      </c>
      <c r="Q20" s="78" t="s">
        <v>5</v>
      </c>
      <c r="R20" s="78" t="s">
        <v>5</v>
      </c>
      <c r="S20" s="78" t="s">
        <v>5</v>
      </c>
      <c r="T20" s="78" t="s">
        <v>5</v>
      </c>
      <c r="U20" s="78" t="s">
        <v>5</v>
      </c>
      <c r="V20" s="78" t="s">
        <v>5</v>
      </c>
      <c r="W20" s="78">
        <v>0</v>
      </c>
      <c r="X20" s="122">
        <v>0</v>
      </c>
      <c r="Y20" s="78">
        <v>0</v>
      </c>
      <c r="Z20" s="78">
        <v>0</v>
      </c>
      <c r="AA20" s="78">
        <v>0</v>
      </c>
      <c r="AB20" s="78">
        <v>0</v>
      </c>
      <c r="AC20" s="78">
        <v>0</v>
      </c>
      <c r="AD20" s="78">
        <v>0</v>
      </c>
      <c r="AE20" s="78">
        <v>0</v>
      </c>
      <c r="AF20" s="78">
        <v>0</v>
      </c>
      <c r="AG20" s="306">
        <v>0</v>
      </c>
      <c r="AH20" s="78">
        <v>0</v>
      </c>
      <c r="AI20" s="170">
        <v>0</v>
      </c>
      <c r="AJ20" s="170">
        <v>3.4246575342465753</v>
      </c>
    </row>
    <row r="21" spans="2:36" ht="30.95" customHeight="1" thickBot="1">
      <c r="B21" s="116">
        <v>10</v>
      </c>
      <c r="C21" s="76" t="s">
        <v>556</v>
      </c>
      <c r="D21" s="61" t="s">
        <v>1014</v>
      </c>
      <c r="E21" s="77">
        <v>0</v>
      </c>
      <c r="F21" s="77">
        <v>0</v>
      </c>
      <c r="G21" s="77">
        <v>18.18181818181818</v>
      </c>
      <c r="H21" s="77">
        <v>0</v>
      </c>
      <c r="I21" s="77">
        <v>0</v>
      </c>
      <c r="J21" s="77">
        <v>0</v>
      </c>
      <c r="K21" s="77">
        <v>0</v>
      </c>
      <c r="L21" s="77">
        <v>0</v>
      </c>
      <c r="M21" s="77">
        <v>10.204081632653061</v>
      </c>
      <c r="N21" s="77">
        <v>0</v>
      </c>
      <c r="O21" s="77">
        <v>0</v>
      </c>
      <c r="P21" s="77">
        <v>20.408163265306122</v>
      </c>
      <c r="Q21" s="77">
        <v>0</v>
      </c>
      <c r="R21" s="78">
        <v>0</v>
      </c>
      <c r="S21" s="78" t="s">
        <v>5</v>
      </c>
      <c r="T21" s="78" t="s">
        <v>5</v>
      </c>
      <c r="U21" s="78" t="s">
        <v>5</v>
      </c>
      <c r="V21" s="78">
        <v>0</v>
      </c>
      <c r="W21" s="78">
        <v>0</v>
      </c>
      <c r="X21" s="122">
        <v>0</v>
      </c>
      <c r="Y21" s="78">
        <v>0</v>
      </c>
      <c r="Z21" s="78">
        <v>0</v>
      </c>
      <c r="AA21" s="78">
        <v>0</v>
      </c>
      <c r="AB21" s="78" t="s">
        <v>5</v>
      </c>
      <c r="AC21" s="78">
        <v>0</v>
      </c>
      <c r="AD21" s="78">
        <v>0</v>
      </c>
      <c r="AE21" s="78">
        <v>0</v>
      </c>
      <c r="AF21" s="78">
        <v>0</v>
      </c>
      <c r="AG21" s="306">
        <v>0</v>
      </c>
      <c r="AH21" s="78">
        <v>0</v>
      </c>
      <c r="AI21" s="170">
        <v>0</v>
      </c>
      <c r="AJ21" s="170">
        <v>0</v>
      </c>
    </row>
    <row r="22" spans="2:36" ht="30.95" customHeight="1" thickBot="1">
      <c r="B22" s="116">
        <v>11</v>
      </c>
      <c r="C22" s="76" t="s">
        <v>692</v>
      </c>
      <c r="D22" s="61" t="s">
        <v>1020</v>
      </c>
      <c r="E22" s="78" t="s">
        <v>5</v>
      </c>
      <c r="F22" s="78" t="s">
        <v>5</v>
      </c>
      <c r="G22" s="78" t="s">
        <v>5</v>
      </c>
      <c r="H22" s="78" t="s">
        <v>5</v>
      </c>
      <c r="I22" s="78" t="s">
        <v>5</v>
      </c>
      <c r="J22" s="78">
        <v>0</v>
      </c>
      <c r="K22" s="78">
        <v>0</v>
      </c>
      <c r="L22" s="78">
        <v>0</v>
      </c>
      <c r="M22" s="78">
        <v>0</v>
      </c>
      <c r="N22" s="78">
        <v>0</v>
      </c>
      <c r="O22" s="78">
        <v>0</v>
      </c>
      <c r="P22" s="78">
        <v>0</v>
      </c>
      <c r="Q22" s="78">
        <v>0</v>
      </c>
      <c r="R22" s="78">
        <v>0</v>
      </c>
      <c r="S22" s="78">
        <v>0</v>
      </c>
      <c r="T22" s="78">
        <v>0</v>
      </c>
      <c r="U22" s="78">
        <v>0</v>
      </c>
      <c r="V22" s="78">
        <v>0</v>
      </c>
      <c r="W22" s="78">
        <v>0</v>
      </c>
      <c r="X22" s="122">
        <v>0</v>
      </c>
      <c r="Y22" s="78">
        <v>0</v>
      </c>
      <c r="Z22" s="78">
        <v>0</v>
      </c>
      <c r="AA22" s="78">
        <v>0</v>
      </c>
      <c r="AB22" s="78">
        <v>0</v>
      </c>
      <c r="AC22" s="78">
        <v>0</v>
      </c>
      <c r="AD22" s="78">
        <v>0</v>
      </c>
      <c r="AE22" s="78">
        <v>1.5797788309636651</v>
      </c>
      <c r="AF22" s="78">
        <v>1.5128593040847202</v>
      </c>
      <c r="AG22" s="306">
        <v>0.96299999999999997</v>
      </c>
      <c r="AH22" s="78">
        <v>0.90415913200723319</v>
      </c>
      <c r="AI22" s="170">
        <v>0</v>
      </c>
      <c r="AJ22" s="170">
        <v>0</v>
      </c>
    </row>
    <row r="23" spans="2:36" ht="30.95" customHeight="1" thickBot="1">
      <c r="B23" s="116">
        <v>12</v>
      </c>
      <c r="C23" s="76" t="s">
        <v>672</v>
      </c>
      <c r="D23" s="61" t="s">
        <v>1022</v>
      </c>
      <c r="E23" s="78" t="s">
        <v>5</v>
      </c>
      <c r="F23" s="78" t="s">
        <v>5</v>
      </c>
      <c r="G23" s="78" t="s">
        <v>5</v>
      </c>
      <c r="H23" s="78" t="s">
        <v>5</v>
      </c>
      <c r="I23" s="78" t="s">
        <v>5</v>
      </c>
      <c r="J23" s="78" t="s">
        <v>5</v>
      </c>
      <c r="K23" s="78" t="s">
        <v>5</v>
      </c>
      <c r="L23" s="78" t="s">
        <v>5</v>
      </c>
      <c r="M23" s="78" t="s">
        <v>5</v>
      </c>
      <c r="N23" s="78" t="s">
        <v>5</v>
      </c>
      <c r="O23" s="78" t="s">
        <v>5</v>
      </c>
      <c r="P23" s="78" t="s">
        <v>5</v>
      </c>
      <c r="Q23" s="78" t="s">
        <v>5</v>
      </c>
      <c r="R23" s="78" t="s">
        <v>5</v>
      </c>
      <c r="S23" s="78" t="s">
        <v>5</v>
      </c>
      <c r="T23" s="78" t="s">
        <v>5</v>
      </c>
      <c r="U23" s="78" t="s">
        <v>5</v>
      </c>
      <c r="V23" s="78">
        <v>0</v>
      </c>
      <c r="W23" s="78">
        <v>0</v>
      </c>
      <c r="X23" s="122">
        <v>0</v>
      </c>
      <c r="Y23" s="78">
        <v>0</v>
      </c>
      <c r="Z23" s="78">
        <v>0</v>
      </c>
      <c r="AA23" s="78">
        <v>0</v>
      </c>
      <c r="AB23" s="78">
        <v>0</v>
      </c>
      <c r="AC23" s="78">
        <v>0</v>
      </c>
      <c r="AD23" s="78">
        <v>10.344827586206897</v>
      </c>
      <c r="AE23" s="78" t="s">
        <v>5</v>
      </c>
      <c r="AF23" s="78">
        <v>2.4096385542168677</v>
      </c>
      <c r="AG23" s="306">
        <v>0</v>
      </c>
      <c r="AH23" s="78">
        <v>0</v>
      </c>
      <c r="AI23" s="170">
        <v>0</v>
      </c>
      <c r="AJ23" s="170">
        <v>0</v>
      </c>
    </row>
    <row r="24" spans="2:36" ht="30.95" customHeight="1" thickBot="1">
      <c r="B24" s="116">
        <v>13</v>
      </c>
      <c r="C24" s="76" t="s">
        <v>1156</v>
      </c>
      <c r="D24" s="61" t="s">
        <v>1155</v>
      </c>
      <c r="E24" s="77">
        <v>2.7624309392265194</v>
      </c>
      <c r="F24" s="77">
        <v>0</v>
      </c>
      <c r="G24" s="77">
        <v>0</v>
      </c>
      <c r="H24" s="77">
        <v>5.2631578947368416</v>
      </c>
      <c r="I24" s="77">
        <v>0</v>
      </c>
      <c r="J24" s="77">
        <v>0</v>
      </c>
      <c r="K24" s="77">
        <v>0</v>
      </c>
      <c r="L24" s="77">
        <v>0</v>
      </c>
      <c r="M24" s="77">
        <v>0</v>
      </c>
      <c r="N24" s="77">
        <v>0</v>
      </c>
      <c r="O24" s="77">
        <v>0</v>
      </c>
      <c r="P24" s="77">
        <v>0</v>
      </c>
      <c r="Q24" s="77">
        <v>0</v>
      </c>
      <c r="R24" s="78" t="s">
        <v>5</v>
      </c>
      <c r="S24" s="78" t="s">
        <v>5</v>
      </c>
      <c r="T24" s="78">
        <v>0</v>
      </c>
      <c r="U24" s="78" t="s">
        <v>5</v>
      </c>
      <c r="V24" s="78">
        <v>0</v>
      </c>
      <c r="W24" s="78">
        <v>0</v>
      </c>
      <c r="X24" s="122">
        <v>16.666666666666668</v>
      </c>
      <c r="Y24" s="78">
        <v>8.4745762711864412</v>
      </c>
      <c r="Z24" s="78">
        <v>5.4054054054054053</v>
      </c>
      <c r="AA24" s="78">
        <v>0</v>
      </c>
      <c r="AB24" s="78">
        <v>12.121212121212121</v>
      </c>
      <c r="AC24" s="78">
        <v>5.5555555555555554</v>
      </c>
      <c r="AD24" s="78">
        <v>0</v>
      </c>
      <c r="AE24" s="78">
        <v>0</v>
      </c>
      <c r="AF24" s="78">
        <v>8.7719298245614024</v>
      </c>
      <c r="AG24" s="306">
        <v>0</v>
      </c>
      <c r="AH24" s="78">
        <v>0</v>
      </c>
      <c r="AI24" s="170">
        <v>0</v>
      </c>
      <c r="AJ24" s="170">
        <v>7.7220077220077226</v>
      </c>
    </row>
    <row r="25" spans="2:36" ht="30.95" customHeight="1" thickBot="1">
      <c r="B25" s="116">
        <v>14</v>
      </c>
      <c r="C25" s="76" t="s">
        <v>513</v>
      </c>
      <c r="D25" s="61" t="s">
        <v>1038</v>
      </c>
      <c r="E25" s="77" t="s">
        <v>5</v>
      </c>
      <c r="F25" s="77" t="s">
        <v>5</v>
      </c>
      <c r="G25" s="77" t="s">
        <v>5</v>
      </c>
      <c r="H25" s="77" t="s">
        <v>5</v>
      </c>
      <c r="I25" s="77" t="s">
        <v>5</v>
      </c>
      <c r="J25" s="77" t="s">
        <v>5</v>
      </c>
      <c r="K25" s="77" t="s">
        <v>5</v>
      </c>
      <c r="L25" s="77" t="s">
        <v>5</v>
      </c>
      <c r="M25" s="77" t="s">
        <v>5</v>
      </c>
      <c r="N25" s="77" t="s">
        <v>5</v>
      </c>
      <c r="O25" s="77" t="s">
        <v>5</v>
      </c>
      <c r="P25" s="77" t="s">
        <v>5</v>
      </c>
      <c r="Q25" s="77" t="s">
        <v>5</v>
      </c>
      <c r="R25" s="77" t="s">
        <v>5</v>
      </c>
      <c r="S25" s="77" t="s">
        <v>5</v>
      </c>
      <c r="T25" s="77" t="s">
        <v>5</v>
      </c>
      <c r="U25" s="77" t="s">
        <v>5</v>
      </c>
      <c r="V25" s="77" t="s">
        <v>5</v>
      </c>
      <c r="W25" s="77" t="s">
        <v>5</v>
      </c>
      <c r="X25" s="187" t="s">
        <v>5</v>
      </c>
      <c r="Y25" s="77" t="s">
        <v>5</v>
      </c>
      <c r="Z25" s="77" t="s">
        <v>5</v>
      </c>
      <c r="AA25" s="77" t="s">
        <v>5</v>
      </c>
      <c r="AB25" s="77" t="s">
        <v>5</v>
      </c>
      <c r="AC25" s="77" t="s">
        <v>5</v>
      </c>
      <c r="AD25" s="77" t="s">
        <v>5</v>
      </c>
      <c r="AE25" s="77" t="s">
        <v>5</v>
      </c>
      <c r="AF25" s="77" t="s">
        <v>5</v>
      </c>
      <c r="AG25" s="393">
        <v>13.888888888888888</v>
      </c>
      <c r="AH25" s="78">
        <v>0</v>
      </c>
      <c r="AI25" s="170">
        <v>0</v>
      </c>
      <c r="AJ25" s="170">
        <v>0</v>
      </c>
    </row>
    <row r="26" spans="2:36" ht="30.95" customHeight="1" thickTop="1" thickBot="1">
      <c r="B26" s="116">
        <v>15</v>
      </c>
      <c r="C26" s="76" t="s">
        <v>520</v>
      </c>
      <c r="D26" s="61" t="s">
        <v>1021</v>
      </c>
      <c r="E26" s="77">
        <v>0</v>
      </c>
      <c r="F26" s="77">
        <v>0</v>
      </c>
      <c r="G26" s="77">
        <v>0</v>
      </c>
      <c r="H26" s="77">
        <v>0</v>
      </c>
      <c r="I26" s="77">
        <v>0</v>
      </c>
      <c r="J26" s="77">
        <v>0</v>
      </c>
      <c r="K26" s="77">
        <v>0</v>
      </c>
      <c r="L26" s="77">
        <v>0</v>
      </c>
      <c r="M26" s="77">
        <v>0</v>
      </c>
      <c r="N26" s="77">
        <v>3.9215686274509802</v>
      </c>
      <c r="O26" s="77">
        <v>0</v>
      </c>
      <c r="P26" s="77">
        <v>7.2202166064981954</v>
      </c>
      <c r="Q26" s="77">
        <v>0</v>
      </c>
      <c r="R26" s="78">
        <v>27.27272727272727</v>
      </c>
      <c r="S26" s="78">
        <v>0</v>
      </c>
      <c r="T26" s="78">
        <v>16.129032258064516</v>
      </c>
      <c r="U26" s="78">
        <v>0</v>
      </c>
      <c r="V26" s="78">
        <v>2.1929824561403506</v>
      </c>
      <c r="W26" s="78">
        <v>0</v>
      </c>
      <c r="X26" s="122">
        <v>0</v>
      </c>
      <c r="Y26" s="78">
        <v>0.43440486533449174</v>
      </c>
      <c r="Z26" s="78">
        <v>0</v>
      </c>
      <c r="AA26" s="78">
        <v>0</v>
      </c>
      <c r="AB26" s="78">
        <v>0</v>
      </c>
      <c r="AC26" s="78">
        <v>1.2004801920768307</v>
      </c>
      <c r="AD26" s="78">
        <v>1.25</v>
      </c>
      <c r="AE26" s="78">
        <v>1.3774104683195594</v>
      </c>
      <c r="AF26" s="78">
        <v>1.6977928692699491</v>
      </c>
      <c r="AG26" s="307">
        <v>0.78200000000000003</v>
      </c>
      <c r="AH26" s="78">
        <v>1.3395847287340923</v>
      </c>
      <c r="AI26" s="170">
        <v>0</v>
      </c>
      <c r="AJ26" s="170">
        <v>0.60459492140266013</v>
      </c>
    </row>
    <row r="27" spans="2:36" ht="30.95" customHeight="1" thickBot="1">
      <c r="B27" s="116">
        <v>16</v>
      </c>
      <c r="C27" s="76" t="s">
        <v>528</v>
      </c>
      <c r="D27" s="61" t="s">
        <v>1015</v>
      </c>
      <c r="E27" s="77">
        <v>10.460251046025103</v>
      </c>
      <c r="F27" s="77">
        <v>2.6595744680851063</v>
      </c>
      <c r="G27" s="77">
        <v>0</v>
      </c>
      <c r="H27" s="77">
        <v>0</v>
      </c>
      <c r="I27" s="77">
        <v>0</v>
      </c>
      <c r="J27" s="77">
        <v>0</v>
      </c>
      <c r="K27" s="77">
        <v>0</v>
      </c>
      <c r="L27" s="77">
        <v>0</v>
      </c>
      <c r="M27" s="77">
        <v>0</v>
      </c>
      <c r="N27" s="77">
        <v>0</v>
      </c>
      <c r="O27" s="77">
        <v>0</v>
      </c>
      <c r="P27" s="77">
        <v>0</v>
      </c>
      <c r="Q27" s="77">
        <v>0</v>
      </c>
      <c r="R27" s="78" t="s">
        <v>5</v>
      </c>
      <c r="S27" s="78" t="s">
        <v>5</v>
      </c>
      <c r="T27" s="78">
        <v>0</v>
      </c>
      <c r="U27" s="78">
        <v>0</v>
      </c>
      <c r="V27" s="78">
        <v>0</v>
      </c>
      <c r="W27" s="78">
        <v>0</v>
      </c>
      <c r="X27" s="122">
        <v>0</v>
      </c>
      <c r="Y27" s="78">
        <v>0</v>
      </c>
      <c r="Z27" s="78">
        <v>0</v>
      </c>
      <c r="AA27" s="78">
        <v>15.267175572519083</v>
      </c>
      <c r="AB27" s="78">
        <v>3.7735849056603774</v>
      </c>
      <c r="AC27" s="78">
        <v>3.6363636363636362</v>
      </c>
      <c r="AD27" s="78">
        <v>3.90625</v>
      </c>
      <c r="AE27" s="78">
        <v>0</v>
      </c>
      <c r="AF27" s="78">
        <v>0</v>
      </c>
      <c r="AG27" s="306">
        <v>0</v>
      </c>
      <c r="AH27" s="78">
        <v>0</v>
      </c>
      <c r="AI27" s="170">
        <v>0</v>
      </c>
      <c r="AJ27" s="170">
        <v>0</v>
      </c>
    </row>
    <row r="28" spans="2:36" ht="30.95" customHeight="1" thickBot="1">
      <c r="B28" s="116">
        <v>17</v>
      </c>
      <c r="C28" s="76" t="s">
        <v>1040</v>
      </c>
      <c r="D28" s="61" t="s">
        <v>1031</v>
      </c>
      <c r="E28" s="77">
        <v>9.8039215686274517</v>
      </c>
      <c r="F28" s="77">
        <v>9.4339622641509422</v>
      </c>
      <c r="G28" s="77">
        <v>0</v>
      </c>
      <c r="H28" s="77">
        <v>0</v>
      </c>
      <c r="I28" s="77">
        <v>9.4339622641509422</v>
      </c>
      <c r="J28" s="77">
        <v>0</v>
      </c>
      <c r="K28" s="77">
        <v>0</v>
      </c>
      <c r="L28" s="77">
        <v>0</v>
      </c>
      <c r="M28" s="77">
        <v>0</v>
      </c>
      <c r="N28" s="77">
        <v>0</v>
      </c>
      <c r="O28" s="77">
        <v>0</v>
      </c>
      <c r="P28" s="77">
        <v>0</v>
      </c>
      <c r="Q28" s="77">
        <v>0</v>
      </c>
      <c r="R28" s="78">
        <v>0</v>
      </c>
      <c r="S28" s="78">
        <v>0</v>
      </c>
      <c r="T28" s="78">
        <v>0</v>
      </c>
      <c r="U28" s="78">
        <v>36.585365853658537</v>
      </c>
      <c r="V28" s="78">
        <v>0</v>
      </c>
      <c r="W28" s="78">
        <v>0</v>
      </c>
      <c r="X28" s="122">
        <v>0</v>
      </c>
      <c r="Y28" s="78">
        <v>0</v>
      </c>
      <c r="Z28" s="78">
        <v>0</v>
      </c>
      <c r="AA28" s="78">
        <v>7.8740157480314963</v>
      </c>
      <c r="AB28" s="78">
        <v>57.851239669421489</v>
      </c>
      <c r="AC28" s="78">
        <v>0</v>
      </c>
      <c r="AD28" s="78">
        <v>15.267175572519083</v>
      </c>
      <c r="AE28" s="78">
        <v>14.084507042253522</v>
      </c>
      <c r="AF28" s="78">
        <v>100</v>
      </c>
      <c r="AG28" s="306">
        <v>20.69</v>
      </c>
      <c r="AH28" s="78">
        <v>0</v>
      </c>
      <c r="AI28" s="170">
        <v>0</v>
      </c>
      <c r="AJ28" s="170">
        <v>0</v>
      </c>
    </row>
    <row r="29" spans="2:36" ht="30.95" customHeight="1" thickBot="1">
      <c r="B29" s="116">
        <v>18</v>
      </c>
      <c r="C29" s="76" t="s">
        <v>677</v>
      </c>
      <c r="D29" s="61" t="s">
        <v>1017</v>
      </c>
      <c r="E29" s="78" t="s">
        <v>5</v>
      </c>
      <c r="F29" s="78" t="s">
        <v>5</v>
      </c>
      <c r="G29" s="78" t="s">
        <v>5</v>
      </c>
      <c r="H29" s="78" t="s">
        <v>5</v>
      </c>
      <c r="I29" s="78" t="s">
        <v>5</v>
      </c>
      <c r="J29" s="78" t="s">
        <v>5</v>
      </c>
      <c r="K29" s="78" t="s">
        <v>5</v>
      </c>
      <c r="L29" s="78" t="s">
        <v>5</v>
      </c>
      <c r="M29" s="78" t="s">
        <v>5</v>
      </c>
      <c r="N29" s="78" t="s">
        <v>5</v>
      </c>
      <c r="O29" s="78" t="s">
        <v>5</v>
      </c>
      <c r="P29" s="78" t="s">
        <v>5</v>
      </c>
      <c r="Q29" s="78" t="s">
        <v>5</v>
      </c>
      <c r="R29" s="78" t="s">
        <v>5</v>
      </c>
      <c r="S29" s="78" t="s">
        <v>5</v>
      </c>
      <c r="T29" s="78" t="s">
        <v>5</v>
      </c>
      <c r="U29" s="78" t="s">
        <v>5</v>
      </c>
      <c r="V29" s="78" t="s">
        <v>5</v>
      </c>
      <c r="W29" s="78" t="s">
        <v>5</v>
      </c>
      <c r="X29" s="122" t="s">
        <v>5</v>
      </c>
      <c r="Y29" s="78" t="s">
        <v>5</v>
      </c>
      <c r="Z29" s="78" t="s">
        <v>5</v>
      </c>
      <c r="AA29" s="78">
        <v>0</v>
      </c>
      <c r="AB29" s="78">
        <v>0</v>
      </c>
      <c r="AC29" s="78">
        <v>0</v>
      </c>
      <c r="AD29" s="78">
        <v>0</v>
      </c>
      <c r="AE29" s="78">
        <v>12.048192771084338</v>
      </c>
      <c r="AF29" s="78">
        <v>0</v>
      </c>
      <c r="AG29" s="78">
        <v>0</v>
      </c>
      <c r="AH29" s="78">
        <v>13.157894736842104</v>
      </c>
      <c r="AI29" s="170">
        <v>0</v>
      </c>
      <c r="AJ29" s="170">
        <v>0</v>
      </c>
    </row>
    <row r="30" spans="2:36" ht="30.95" customHeight="1" thickBot="1">
      <c r="B30" s="116">
        <v>19</v>
      </c>
      <c r="C30" s="76" t="s">
        <v>552</v>
      </c>
      <c r="D30" s="61" t="s">
        <v>1030</v>
      </c>
      <c r="E30" s="77">
        <v>0</v>
      </c>
      <c r="F30" s="77">
        <v>0</v>
      </c>
      <c r="G30" s="77">
        <v>0</v>
      </c>
      <c r="H30" s="77">
        <v>0</v>
      </c>
      <c r="I30" s="77">
        <v>0</v>
      </c>
      <c r="J30" s="77">
        <v>0</v>
      </c>
      <c r="K30" s="77">
        <v>0</v>
      </c>
      <c r="L30" s="77">
        <v>0</v>
      </c>
      <c r="M30" s="77">
        <v>0</v>
      </c>
      <c r="N30" s="77">
        <v>0</v>
      </c>
      <c r="O30" s="77">
        <v>0</v>
      </c>
      <c r="P30" s="77">
        <v>0</v>
      </c>
      <c r="Q30" s="77">
        <v>0</v>
      </c>
      <c r="R30" s="78" t="s">
        <v>5</v>
      </c>
      <c r="S30" s="78" t="s">
        <v>5</v>
      </c>
      <c r="T30" s="78" t="s">
        <v>5</v>
      </c>
      <c r="U30" s="78" t="s">
        <v>5</v>
      </c>
      <c r="V30" s="78" t="s">
        <v>5</v>
      </c>
      <c r="W30" s="78" t="s">
        <v>5</v>
      </c>
      <c r="X30" s="122">
        <v>9.1743119266055047</v>
      </c>
      <c r="Y30" s="78">
        <v>7.518796992481203</v>
      </c>
      <c r="Z30" s="78">
        <v>0</v>
      </c>
      <c r="AA30" s="78">
        <v>0</v>
      </c>
      <c r="AB30" s="78">
        <v>18.348623853211009</v>
      </c>
      <c r="AC30" s="78">
        <v>0</v>
      </c>
      <c r="AD30" s="78">
        <v>0</v>
      </c>
      <c r="AE30" s="78">
        <v>43.478260869565219</v>
      </c>
      <c r="AF30" s="78">
        <v>34.482758620689651</v>
      </c>
      <c r="AG30" s="78">
        <v>15.384615384615385</v>
      </c>
      <c r="AH30" s="78">
        <v>74.074074074074076</v>
      </c>
      <c r="AI30" s="170">
        <v>0</v>
      </c>
      <c r="AJ30" s="170">
        <v>379.31034482758616</v>
      </c>
    </row>
    <row r="31" spans="2:36" ht="30.95" customHeight="1" thickBot="1">
      <c r="B31" s="116">
        <v>20</v>
      </c>
      <c r="C31" s="76" t="s">
        <v>678</v>
      </c>
      <c r="D31" s="61" t="s">
        <v>1019</v>
      </c>
      <c r="E31" s="78" t="s">
        <v>5</v>
      </c>
      <c r="F31" s="78" t="s">
        <v>5</v>
      </c>
      <c r="G31" s="78" t="s">
        <v>5</v>
      </c>
      <c r="H31" s="78" t="s">
        <v>5</v>
      </c>
      <c r="I31" s="78" t="s">
        <v>5</v>
      </c>
      <c r="J31" s="78" t="s">
        <v>5</v>
      </c>
      <c r="K31" s="78" t="s">
        <v>5</v>
      </c>
      <c r="L31" s="78" t="s">
        <v>5</v>
      </c>
      <c r="M31" s="78" t="s">
        <v>5</v>
      </c>
      <c r="N31" s="78" t="s">
        <v>5</v>
      </c>
      <c r="O31" s="78" t="s">
        <v>5</v>
      </c>
      <c r="P31" s="78" t="s">
        <v>5</v>
      </c>
      <c r="Q31" s="78" t="s">
        <v>5</v>
      </c>
      <c r="R31" s="78" t="s">
        <v>5</v>
      </c>
      <c r="S31" s="78" t="s">
        <v>5</v>
      </c>
      <c r="T31" s="78" t="s">
        <v>5</v>
      </c>
      <c r="U31" s="78" t="s">
        <v>5</v>
      </c>
      <c r="V31" s="78" t="s">
        <v>5</v>
      </c>
      <c r="W31" s="78" t="s">
        <v>5</v>
      </c>
      <c r="X31" s="122" t="s">
        <v>5</v>
      </c>
      <c r="Y31" s="78" t="s">
        <v>5</v>
      </c>
      <c r="Z31" s="78">
        <v>0</v>
      </c>
      <c r="AA31" s="78">
        <v>0</v>
      </c>
      <c r="AB31" s="78">
        <v>0</v>
      </c>
      <c r="AC31" s="78">
        <v>6.338742393509128E-2</v>
      </c>
      <c r="AD31" s="78">
        <v>9.3176382892816101E-2</v>
      </c>
      <c r="AE31" s="78">
        <v>0.16179702563134546</v>
      </c>
      <c r="AF31" s="78">
        <v>0.10963843679953221</v>
      </c>
      <c r="AG31" s="78">
        <v>2.9000000000000001E-2</v>
      </c>
      <c r="AH31" s="78">
        <v>7.9667424714283647E-2</v>
      </c>
      <c r="AI31" s="170">
        <v>2.9790276453765491E-2</v>
      </c>
      <c r="AJ31" s="170">
        <v>2.2834612705939665E-2</v>
      </c>
    </row>
    <row r="32" spans="2:36" ht="30.95" customHeight="1" thickBot="1">
      <c r="B32" s="116">
        <v>21</v>
      </c>
      <c r="C32" s="129" t="s">
        <v>519</v>
      </c>
      <c r="D32" s="61" t="s">
        <v>1188</v>
      </c>
      <c r="E32" s="77">
        <v>1.2427145857410929E-2</v>
      </c>
      <c r="F32" s="77">
        <v>7.5145594589517195E-2</v>
      </c>
      <c r="G32" s="77">
        <v>0</v>
      </c>
      <c r="H32" s="77">
        <v>1.252426576491953E-2</v>
      </c>
      <c r="I32" s="77">
        <v>6.2621328824597658E-2</v>
      </c>
      <c r="J32" s="77">
        <v>9.8743759942948053E-2</v>
      </c>
      <c r="K32" s="77">
        <v>7.6800702177848484E-2</v>
      </c>
      <c r="L32" s="77">
        <v>5.4857644412748915E-2</v>
      </c>
      <c r="M32" s="77">
        <v>0.12068681770804761</v>
      </c>
      <c r="N32" s="77">
        <v>0.12054001928640309</v>
      </c>
      <c r="O32" s="77">
        <v>0.15341457000087666</v>
      </c>
      <c r="P32" s="77">
        <v>0.28958066492175755</v>
      </c>
      <c r="Q32" s="77">
        <v>0.39885661104832815</v>
      </c>
      <c r="R32" s="78">
        <v>8.3565459610027855</v>
      </c>
      <c r="S32" s="78">
        <v>3.4825004353125544</v>
      </c>
      <c r="T32" s="78">
        <v>2.9970029970029972</v>
      </c>
      <c r="U32" s="78">
        <v>6.2229437229437226</v>
      </c>
      <c r="V32" s="78">
        <v>1.6957775139901645</v>
      </c>
      <c r="W32" s="78">
        <v>0.915925657367477</v>
      </c>
      <c r="X32" s="122">
        <v>0.73289775296667659</v>
      </c>
      <c r="Y32" s="78">
        <v>0.34311333414663897</v>
      </c>
      <c r="Z32" s="78">
        <v>3.0757164497005024E-2</v>
      </c>
      <c r="AA32" s="78">
        <v>7.1991217071517274E-2</v>
      </c>
      <c r="AB32" s="78">
        <v>9.4927482184145762E-2</v>
      </c>
      <c r="AC32" s="78">
        <v>3.3579132583847093E-2</v>
      </c>
      <c r="AD32" s="78">
        <v>7.3905857375132694E-2</v>
      </c>
      <c r="AE32" s="78">
        <v>6.8441116685259831E-2</v>
      </c>
      <c r="AF32" s="78">
        <v>9.2035630937119944E-2</v>
      </c>
      <c r="AG32" s="78">
        <v>0.11799999999999999</v>
      </c>
      <c r="AH32" s="78">
        <v>0.12796529093822934</v>
      </c>
      <c r="AI32" s="170">
        <v>8.4079034292234706E-2</v>
      </c>
      <c r="AJ32" s="170">
        <v>0.16351150030885506</v>
      </c>
    </row>
    <row r="33" spans="2:36" ht="30.95" customHeight="1" thickBot="1">
      <c r="B33" s="116">
        <v>22</v>
      </c>
      <c r="C33" s="76" t="s">
        <v>605</v>
      </c>
      <c r="D33" s="61" t="s">
        <v>606</v>
      </c>
      <c r="E33" s="77">
        <v>3.7182323523396982E-2</v>
      </c>
      <c r="F33" s="77">
        <v>1.5712400226258562E-2</v>
      </c>
      <c r="G33" s="77">
        <v>7.8562001131292809E-3</v>
      </c>
      <c r="H33" s="77">
        <v>2.3568600339387843E-2</v>
      </c>
      <c r="I33" s="77">
        <v>2.3568600339387843E-2</v>
      </c>
      <c r="J33" s="77">
        <v>3.3403759593142207E-2</v>
      </c>
      <c r="K33" s="77">
        <v>2.9228289643999435E-2</v>
      </c>
      <c r="L33" s="77">
        <v>5.0105639389713311E-2</v>
      </c>
      <c r="M33" s="77">
        <v>0.1544923881182827</v>
      </c>
      <c r="N33" s="77">
        <v>0.16873650107991359</v>
      </c>
      <c r="O33" s="77">
        <v>7.1244300455963513E-2</v>
      </c>
      <c r="P33" s="77">
        <v>7.8330004308150236E-2</v>
      </c>
      <c r="Q33" s="77">
        <v>1.292757969852884E-2</v>
      </c>
      <c r="R33" s="78">
        <v>0.33900699201921042</v>
      </c>
      <c r="S33" s="78">
        <v>0.14219970008790525</v>
      </c>
      <c r="T33" s="78">
        <v>5.692686036979689E-2</v>
      </c>
      <c r="U33" s="78">
        <v>0.26119640695674329</v>
      </c>
      <c r="V33" s="78">
        <v>4.0714954602825613E-2</v>
      </c>
      <c r="W33" s="78">
        <v>0.11826492218606138</v>
      </c>
      <c r="X33" s="122">
        <v>0.10144940321285849</v>
      </c>
      <c r="Y33" s="78">
        <v>5.2281865797203397E-2</v>
      </c>
      <c r="Z33" s="78">
        <v>5.7011188445732476E-2</v>
      </c>
      <c r="AA33" s="78">
        <v>0.31302974264139316</v>
      </c>
      <c r="AB33" s="78">
        <v>1.9384916596396344E-2</v>
      </c>
      <c r="AC33" s="78">
        <v>6.5924544649752309E-2</v>
      </c>
      <c r="AD33" s="78">
        <v>0.12426934229299949</v>
      </c>
      <c r="AE33" s="78">
        <v>8.5538192803086568E-2</v>
      </c>
      <c r="AF33" s="78">
        <v>7.2401119236125605E-2</v>
      </c>
      <c r="AG33" s="78">
        <v>4.2999999999999997E-2</v>
      </c>
      <c r="AH33" s="78">
        <v>0.12362030905077262</v>
      </c>
      <c r="AI33" s="170">
        <v>0</v>
      </c>
      <c r="AJ33" s="170">
        <v>0</v>
      </c>
    </row>
    <row r="34" spans="2:36" ht="30.95" customHeight="1" thickBot="1">
      <c r="B34" s="116">
        <v>23</v>
      </c>
      <c r="C34" s="76" t="s">
        <v>505</v>
      </c>
      <c r="D34" s="61" t="s">
        <v>986</v>
      </c>
      <c r="E34" s="77">
        <v>2.6019209610752624E-2</v>
      </c>
      <c r="F34" s="77">
        <v>1.4787321350673933E-2</v>
      </c>
      <c r="G34" s="77">
        <v>7.3936606753369667E-3</v>
      </c>
      <c r="H34" s="77">
        <v>3.696830337668483E-2</v>
      </c>
      <c r="I34" s="77">
        <v>2.21809820260109E-2</v>
      </c>
      <c r="J34" s="77">
        <v>2.0195288439207131E-2</v>
      </c>
      <c r="K34" s="77">
        <v>2.0195288439207131E-2</v>
      </c>
      <c r="L34" s="77">
        <v>2.3561169845741654E-2</v>
      </c>
      <c r="M34" s="77">
        <v>5.048822109801783E-2</v>
      </c>
      <c r="N34" s="77">
        <v>7.0271482159409177E-2</v>
      </c>
      <c r="O34" s="77">
        <v>3.0116349496889652E-2</v>
      </c>
      <c r="P34" s="77">
        <v>7.0097903405089104E-2</v>
      </c>
      <c r="Q34" s="77">
        <v>4.9685326266975818E-2</v>
      </c>
      <c r="R34" s="78">
        <v>0.34038690645033187</v>
      </c>
      <c r="S34" s="78">
        <v>3.7861578070573984E-2</v>
      </c>
      <c r="T34" s="78">
        <v>0.23474440805285104</v>
      </c>
      <c r="U34" s="78">
        <v>0.20775263586156748</v>
      </c>
      <c r="V34" s="78">
        <v>0.31025068255150162</v>
      </c>
      <c r="W34" s="78">
        <v>0.45342905724541849</v>
      </c>
      <c r="X34" s="122">
        <v>1.5885343123411466</v>
      </c>
      <c r="Y34" s="78">
        <v>0.31580609505763463</v>
      </c>
      <c r="Z34" s="78">
        <v>0.30754830514140535</v>
      </c>
      <c r="AA34" s="78">
        <v>0.22557189108858341</v>
      </c>
      <c r="AB34" s="78">
        <v>0.33362247280976842</v>
      </c>
      <c r="AC34" s="78">
        <v>0.15926848919784892</v>
      </c>
      <c r="AD34" s="78">
        <v>0.37053619675472044</v>
      </c>
      <c r="AE34" s="78">
        <v>0.3828837749699634</v>
      </c>
      <c r="AF34" s="78">
        <v>0.274914089347079</v>
      </c>
      <c r="AG34" s="78">
        <v>0.13900000000000001</v>
      </c>
      <c r="AH34" s="78">
        <v>0.10153186196743366</v>
      </c>
      <c r="AI34" s="170">
        <v>0.12493864620052653</v>
      </c>
      <c r="AJ34" s="170">
        <v>0.14515631520693847</v>
      </c>
    </row>
    <row r="35" spans="2:36" ht="30.95" customHeight="1" thickBot="1">
      <c r="B35" s="116">
        <v>24</v>
      </c>
      <c r="C35" s="76" t="s">
        <v>550</v>
      </c>
      <c r="D35" s="61" t="s">
        <v>982</v>
      </c>
      <c r="E35" s="77">
        <v>7.0710106241934634E-2</v>
      </c>
      <c r="F35" s="77">
        <v>0.10236811574421621</v>
      </c>
      <c r="G35" s="77">
        <v>0.17061352624036033</v>
      </c>
      <c r="H35" s="77">
        <v>0.15355217361632431</v>
      </c>
      <c r="I35" s="77">
        <v>0.13649082099228826</v>
      </c>
      <c r="J35" s="77">
        <v>1.4426891726177594E-2</v>
      </c>
      <c r="K35" s="77">
        <v>7.2134458630887965E-2</v>
      </c>
      <c r="L35" s="77">
        <v>0.50494121041621587</v>
      </c>
      <c r="M35" s="77">
        <v>8.6561350357065567E-2</v>
      </c>
      <c r="N35" s="77">
        <v>0.13715351593038089</v>
      </c>
      <c r="O35" s="77">
        <v>8.2292109558228535E-2</v>
      </c>
      <c r="P35" s="77">
        <v>0.91468380759062262</v>
      </c>
      <c r="Q35" s="77">
        <v>0.40923634018700861</v>
      </c>
      <c r="R35" s="78">
        <v>0.84784451835909469</v>
      </c>
      <c r="S35" s="78">
        <v>0.80991838514734282</v>
      </c>
      <c r="T35" s="78">
        <v>0.5577555914998048</v>
      </c>
      <c r="U35" s="78">
        <v>1.0042283298097252</v>
      </c>
      <c r="V35" s="78">
        <v>0.42614567626040784</v>
      </c>
      <c r="W35" s="78">
        <v>0.6768516727905628</v>
      </c>
      <c r="X35" s="122">
        <v>0.22379232072636593</v>
      </c>
      <c r="Y35" s="78">
        <v>0.16994663675605862</v>
      </c>
      <c r="Z35" s="78">
        <v>0.26785235977928967</v>
      </c>
      <c r="AA35" s="78">
        <v>0.12377195018179005</v>
      </c>
      <c r="AB35" s="78">
        <v>0.4849072614862408</v>
      </c>
      <c r="AC35" s="78">
        <v>0.99285146942017466</v>
      </c>
      <c r="AD35" s="78">
        <v>0.41203131437989288</v>
      </c>
      <c r="AE35" s="78">
        <v>0.11420087934677098</v>
      </c>
      <c r="AF35" s="78">
        <v>0.52705551651440619</v>
      </c>
      <c r="AG35" s="78">
        <v>0.247</v>
      </c>
      <c r="AH35" s="78">
        <v>0.57316444087808793</v>
      </c>
      <c r="AI35" s="170">
        <v>0.14919806042521447</v>
      </c>
      <c r="AJ35" s="170">
        <v>0.81950419995902479</v>
      </c>
    </row>
    <row r="36" spans="2:36" ht="30.95" customHeight="1" thickBot="1">
      <c r="B36" s="116">
        <v>25</v>
      </c>
      <c r="C36" s="76" t="s">
        <v>501</v>
      </c>
      <c r="D36" s="61" t="s">
        <v>980</v>
      </c>
      <c r="E36" s="187">
        <v>2.4723799836116528E-2</v>
      </c>
      <c r="F36" s="187">
        <v>1.8621757195563367E-2</v>
      </c>
      <c r="G36" s="187">
        <v>2.7932635793345047E-2</v>
      </c>
      <c r="H36" s="187">
        <v>2.7932635793345047E-2</v>
      </c>
      <c r="I36" s="187">
        <v>1.7457897370840657E-2</v>
      </c>
      <c r="J36" s="187">
        <v>1.5174424591238937E-2</v>
      </c>
      <c r="K36" s="187">
        <v>1.1922762178830593E-2</v>
      </c>
      <c r="L36" s="187">
        <v>2.2761636886858408E-2</v>
      </c>
      <c r="M36" s="187">
        <v>3.9019948948900124E-2</v>
      </c>
      <c r="N36" s="187">
        <v>4.090212874052658E-2</v>
      </c>
      <c r="O36" s="187">
        <v>2.583292341506942E-2</v>
      </c>
      <c r="P36" s="187">
        <v>5.4647794961473303E-2</v>
      </c>
      <c r="Q36" s="187">
        <v>4.1604926023241152E-2</v>
      </c>
      <c r="R36" s="122">
        <v>0.65949323151683437</v>
      </c>
      <c r="S36" s="122">
        <v>0.43713769837498812</v>
      </c>
      <c r="T36" s="122">
        <v>0.39218924162985591</v>
      </c>
      <c r="U36" s="122">
        <v>0.55572634615839378</v>
      </c>
      <c r="V36" s="122">
        <v>8.1604341350959869E-2</v>
      </c>
      <c r="W36" s="122">
        <v>0.36412756210724145</v>
      </c>
      <c r="X36" s="122">
        <v>0.18209479502587508</v>
      </c>
      <c r="Y36" s="78">
        <v>0.15856559126669514</v>
      </c>
      <c r="Z36" s="78">
        <v>0.17583368838212718</v>
      </c>
      <c r="AA36" s="78">
        <v>0.33355311639452351</v>
      </c>
      <c r="AB36" s="78">
        <v>0.41583917061594383</v>
      </c>
      <c r="AC36" s="78">
        <v>0.22070183182520417</v>
      </c>
      <c r="AD36" s="78">
        <v>0.27584938623511562</v>
      </c>
      <c r="AE36" s="78">
        <v>0.21877050973528769</v>
      </c>
      <c r="AF36" s="78">
        <v>0.21148069018621146</v>
      </c>
      <c r="AG36" s="78">
        <v>0.217</v>
      </c>
      <c r="AH36" s="78">
        <v>0.19380721350448663</v>
      </c>
      <c r="AI36" s="170">
        <v>0.16735863023398023</v>
      </c>
      <c r="AJ36" s="170">
        <v>0.32475869673579749</v>
      </c>
    </row>
    <row r="37" spans="2:36" ht="30.95" customHeight="1" thickBot="1">
      <c r="B37" s="116">
        <v>26</v>
      </c>
      <c r="C37" s="76" t="s">
        <v>604</v>
      </c>
      <c r="D37" s="61" t="s">
        <v>987</v>
      </c>
      <c r="E37" s="77">
        <v>0.14161096635323442</v>
      </c>
      <c r="F37" s="77">
        <v>8.1232568844602088E-2</v>
      </c>
      <c r="G37" s="77">
        <v>2.7077522948200698E-2</v>
      </c>
      <c r="H37" s="77">
        <v>2.7077522948200698E-2</v>
      </c>
      <c r="I37" s="77">
        <v>8.1232568844602088E-2</v>
      </c>
      <c r="J37" s="77">
        <v>5.5865921787709501E-2</v>
      </c>
      <c r="K37" s="77">
        <v>0.13035381750465549</v>
      </c>
      <c r="L37" s="77">
        <v>5.5865921787709501E-2</v>
      </c>
      <c r="M37" s="77">
        <v>0.98696461824953441</v>
      </c>
      <c r="N37" s="77">
        <v>0.28556550368715461</v>
      </c>
      <c r="O37" s="77">
        <v>0.23517159127177439</v>
      </c>
      <c r="P37" s="77">
        <v>0.91101400491021101</v>
      </c>
      <c r="Q37" s="77">
        <v>0.22203143965185471</v>
      </c>
      <c r="R37" s="78">
        <v>0.71597977357139664</v>
      </c>
      <c r="S37" s="78">
        <v>0.34463447206306813</v>
      </c>
      <c r="T37" s="78">
        <v>0.75301204819277112</v>
      </c>
      <c r="U37" s="78">
        <v>0.57459470552021341</v>
      </c>
      <c r="V37" s="78">
        <v>0.50820050820050822</v>
      </c>
      <c r="W37" s="78">
        <v>0.61840906132014062</v>
      </c>
      <c r="X37" s="122">
        <v>0.4045307443365696</v>
      </c>
      <c r="Y37" s="78">
        <v>8.059966148142178E-2</v>
      </c>
      <c r="Z37" s="78">
        <v>4.3448980035193673E-2</v>
      </c>
      <c r="AA37" s="78">
        <v>0.11165449632656707</v>
      </c>
      <c r="AB37" s="78">
        <v>0.12812847014606646</v>
      </c>
      <c r="AC37" s="78">
        <v>0.12286521685710776</v>
      </c>
      <c r="AD37" s="78">
        <v>0.12943122168692026</v>
      </c>
      <c r="AE37" s="78">
        <v>0.19262520638414968</v>
      </c>
      <c r="AF37" s="78">
        <v>0.68088633638745388</v>
      </c>
      <c r="AG37" s="78">
        <v>0.108</v>
      </c>
      <c r="AH37" s="78">
        <v>2.8192441606405324E-2</v>
      </c>
      <c r="AI37" s="170">
        <v>0.26744324260073693</v>
      </c>
      <c r="AJ37" s="170">
        <v>7.2806698216235893E-2</v>
      </c>
    </row>
    <row r="38" spans="2:36" ht="30.95" customHeight="1" thickBot="1">
      <c r="B38" s="116">
        <v>27</v>
      </c>
      <c r="C38" s="76" t="s">
        <v>507</v>
      </c>
      <c r="D38" s="61" t="s">
        <v>988</v>
      </c>
      <c r="E38" s="78" t="s">
        <v>5</v>
      </c>
      <c r="F38" s="78" t="s">
        <v>5</v>
      </c>
      <c r="G38" s="78" t="s">
        <v>5</v>
      </c>
      <c r="H38" s="78" t="s">
        <v>5</v>
      </c>
      <c r="I38" s="78" t="s">
        <v>5</v>
      </c>
      <c r="J38" s="78" t="s">
        <v>5</v>
      </c>
      <c r="K38" s="78" t="s">
        <v>5</v>
      </c>
      <c r="L38" s="78" t="s">
        <v>5</v>
      </c>
      <c r="M38" s="78" t="s">
        <v>5</v>
      </c>
      <c r="N38" s="78" t="s">
        <v>5</v>
      </c>
      <c r="O38" s="78" t="s">
        <v>5</v>
      </c>
      <c r="P38" s="78" t="s">
        <v>5</v>
      </c>
      <c r="Q38" s="78" t="s">
        <v>5</v>
      </c>
      <c r="R38" s="78" t="s">
        <v>5</v>
      </c>
      <c r="S38" s="78" t="s">
        <v>5</v>
      </c>
      <c r="T38" s="78" t="s">
        <v>5</v>
      </c>
      <c r="U38" s="78" t="s">
        <v>5</v>
      </c>
      <c r="V38" s="78" t="s">
        <v>5</v>
      </c>
      <c r="W38" s="78" t="s">
        <v>5</v>
      </c>
      <c r="X38" s="122" t="s">
        <v>5</v>
      </c>
      <c r="Y38" s="78" t="s">
        <v>5</v>
      </c>
      <c r="Z38" s="78" t="s">
        <v>5</v>
      </c>
      <c r="AA38" s="78" t="s">
        <v>5</v>
      </c>
      <c r="AB38" s="78">
        <v>0</v>
      </c>
      <c r="AC38" s="78">
        <v>0</v>
      </c>
      <c r="AD38" s="78">
        <v>0</v>
      </c>
      <c r="AE38" s="78">
        <v>0.22319314999932366</v>
      </c>
      <c r="AF38" s="78">
        <v>0.70184869933996352</v>
      </c>
      <c r="AG38" s="78">
        <v>0.55600000000000005</v>
      </c>
      <c r="AH38" s="78">
        <v>0.75693809457487327</v>
      </c>
      <c r="AI38" s="170">
        <v>0.38827004706462598</v>
      </c>
      <c r="AJ38" s="170">
        <v>0.99430534213142907</v>
      </c>
    </row>
    <row r="39" spans="2:36" ht="30.95" customHeight="1" thickBot="1">
      <c r="B39" s="116">
        <v>28</v>
      </c>
      <c r="C39" s="76" t="s">
        <v>524</v>
      </c>
      <c r="D39" s="61" t="s">
        <v>975</v>
      </c>
      <c r="E39" s="77">
        <v>1.4435715479645641E-2</v>
      </c>
      <c r="F39" s="77">
        <v>1.9366549945959877E-2</v>
      </c>
      <c r="G39" s="77">
        <v>1.9366549945959877E-2</v>
      </c>
      <c r="H39" s="77">
        <v>2.6815223002098289E-2</v>
      </c>
      <c r="I39" s="77">
        <v>2.0111417251573716E-2</v>
      </c>
      <c r="J39" s="77">
        <v>2.4720080403827234E-2</v>
      </c>
      <c r="K39" s="77">
        <v>5.1559024842268229E-2</v>
      </c>
      <c r="L39" s="77">
        <v>5.2971600865344068E-2</v>
      </c>
      <c r="M39" s="77">
        <v>4.4818756844603624E-2</v>
      </c>
      <c r="N39" s="77">
        <v>4.1368201556220029E-2</v>
      </c>
      <c r="O39" s="77">
        <v>2.9087016719217207E-2</v>
      </c>
      <c r="P39" s="77">
        <v>0.29029911751642989</v>
      </c>
      <c r="Q39" s="77">
        <v>0.12268126309210493</v>
      </c>
      <c r="R39" s="78">
        <v>1.1559542706702874</v>
      </c>
      <c r="S39" s="78">
        <v>2.0968293732687364</v>
      </c>
      <c r="T39" s="78">
        <v>1.5276102381491685</v>
      </c>
      <c r="U39" s="78">
        <v>1.1918951132300357</v>
      </c>
      <c r="V39" s="78">
        <v>0.50316607576907002</v>
      </c>
      <c r="W39" s="78">
        <v>0.89104589795604983</v>
      </c>
      <c r="X39" s="122">
        <v>0.50133448748467146</v>
      </c>
      <c r="Y39" s="78">
        <v>0.30945526495934883</v>
      </c>
      <c r="Z39" s="78">
        <v>0.50232558139534877</v>
      </c>
      <c r="AA39" s="78">
        <v>0.31946897157613569</v>
      </c>
      <c r="AB39" s="78">
        <v>0.29837010079446297</v>
      </c>
      <c r="AC39" s="78">
        <v>0.22620712346796085</v>
      </c>
      <c r="AD39" s="78">
        <v>0.44287724451869331</v>
      </c>
      <c r="AE39" s="78">
        <v>0.35590013989613195</v>
      </c>
      <c r="AF39" s="78">
        <v>0.2757830074407337</v>
      </c>
      <c r="AG39" s="78">
        <v>0.34899999999999998</v>
      </c>
      <c r="AH39" s="78">
        <v>0.50516663531149619</v>
      </c>
      <c r="AI39" s="170">
        <v>0.41765715220470773</v>
      </c>
      <c r="AJ39" s="170">
        <v>0.41485721680285914</v>
      </c>
    </row>
    <row r="40" spans="2:36" ht="30.95" customHeight="1" thickBot="1">
      <c r="B40" s="116">
        <v>29</v>
      </c>
      <c r="C40" s="76" t="s">
        <v>511</v>
      </c>
      <c r="D40" s="61" t="s">
        <v>974</v>
      </c>
      <c r="E40" s="77">
        <v>1.0079271604638704E-2</v>
      </c>
      <c r="F40" s="77">
        <v>1.5245728473575885E-2</v>
      </c>
      <c r="G40" s="77">
        <v>1.8149676754257008E-2</v>
      </c>
      <c r="H40" s="77">
        <v>1.5245728473575885E-2</v>
      </c>
      <c r="I40" s="77">
        <v>1.1252799587639343E-2</v>
      </c>
      <c r="J40" s="77">
        <v>1.7936497247534364E-2</v>
      </c>
      <c r="K40" s="77">
        <v>1.3845717173535296E-2</v>
      </c>
      <c r="L40" s="77">
        <v>1.1642989441381953E-2</v>
      </c>
      <c r="M40" s="77">
        <v>3.650234527568396E-2</v>
      </c>
      <c r="N40" s="77">
        <v>2.1131885964885022E-2</v>
      </c>
      <c r="O40" s="77">
        <v>0.10690248194000658</v>
      </c>
      <c r="P40" s="77">
        <v>0.36151527706693309</v>
      </c>
      <c r="Q40" s="77">
        <v>8.4686430910241556E-2</v>
      </c>
      <c r="R40" s="78">
        <v>0.41877395870244499</v>
      </c>
      <c r="S40" s="78">
        <v>2.3812855505065755</v>
      </c>
      <c r="T40" s="78">
        <v>0.51966048848085922</v>
      </c>
      <c r="U40" s="78">
        <v>0.30311464596590626</v>
      </c>
      <c r="V40" s="78">
        <v>0.9234445433471532</v>
      </c>
      <c r="W40" s="78">
        <v>0.57165672897430353</v>
      </c>
      <c r="X40" s="122">
        <v>0.29410869851830068</v>
      </c>
      <c r="Y40" s="78">
        <v>0.16462914446775115</v>
      </c>
      <c r="Z40" s="78">
        <v>0.14086965575743468</v>
      </c>
      <c r="AA40" s="78">
        <v>0.30403050907180268</v>
      </c>
      <c r="AB40" s="78">
        <v>0.30563452026882693</v>
      </c>
      <c r="AC40" s="78">
        <v>0.8986467437270933</v>
      </c>
      <c r="AD40" s="78">
        <v>0.64140029072816918</v>
      </c>
      <c r="AE40" s="78">
        <v>0.57876353915795586</v>
      </c>
      <c r="AF40" s="78">
        <v>0.68086476350825897</v>
      </c>
      <c r="AG40" s="78">
        <v>0.44400000000000001</v>
      </c>
      <c r="AH40" s="78">
        <v>0.30670800079150451</v>
      </c>
      <c r="AI40" s="170">
        <v>0.42914649112531622</v>
      </c>
      <c r="AJ40" s="170">
        <v>0.26830883773018499</v>
      </c>
    </row>
    <row r="41" spans="2:36" ht="30.95" customHeight="1" thickBot="1">
      <c r="B41" s="116">
        <v>30</v>
      </c>
      <c r="C41" s="129" t="s">
        <v>582</v>
      </c>
      <c r="D41" s="61" t="s">
        <v>1004</v>
      </c>
      <c r="E41" s="78" t="s">
        <v>5</v>
      </c>
      <c r="F41" s="78" t="s">
        <v>5</v>
      </c>
      <c r="G41" s="78" t="s">
        <v>5</v>
      </c>
      <c r="H41" s="78" t="s">
        <v>5</v>
      </c>
      <c r="I41" s="78" t="s">
        <v>5</v>
      </c>
      <c r="J41" s="78" t="s">
        <v>5</v>
      </c>
      <c r="K41" s="78" t="s">
        <v>5</v>
      </c>
      <c r="L41" s="78" t="s">
        <v>5</v>
      </c>
      <c r="M41" s="78" t="s">
        <v>5</v>
      </c>
      <c r="N41" s="78" t="s">
        <v>5</v>
      </c>
      <c r="O41" s="78" t="s">
        <v>5</v>
      </c>
      <c r="P41" s="78" t="s">
        <v>5</v>
      </c>
      <c r="Q41" s="78" t="s">
        <v>5</v>
      </c>
      <c r="R41" s="78" t="s">
        <v>5</v>
      </c>
      <c r="S41" s="78" t="s">
        <v>5</v>
      </c>
      <c r="T41" s="78" t="s">
        <v>5</v>
      </c>
      <c r="U41" s="78" t="s">
        <v>5</v>
      </c>
      <c r="V41" s="78" t="s">
        <v>5</v>
      </c>
      <c r="W41" s="78" t="s">
        <v>5</v>
      </c>
      <c r="X41" s="122" t="s">
        <v>5</v>
      </c>
      <c r="Y41" s="78" t="s">
        <v>5</v>
      </c>
      <c r="Z41" s="78">
        <v>0</v>
      </c>
      <c r="AA41" s="78">
        <v>0</v>
      </c>
      <c r="AB41" s="78">
        <v>0</v>
      </c>
      <c r="AC41" s="78">
        <v>0.24577572964669739</v>
      </c>
      <c r="AD41" s="78">
        <v>0.26096487412794239</v>
      </c>
      <c r="AE41" s="78">
        <v>0.25952358884048571</v>
      </c>
      <c r="AF41" s="78">
        <v>0.42505199802775873</v>
      </c>
      <c r="AG41" s="78">
        <v>0.72199999999999998</v>
      </c>
      <c r="AH41" s="78">
        <v>0.77170701591921331</v>
      </c>
      <c r="AI41" s="170">
        <v>0.47271266160864123</v>
      </c>
      <c r="AJ41" s="170">
        <v>2.4312042796123063</v>
      </c>
    </row>
    <row r="42" spans="2:36" ht="30.95" customHeight="1" thickBot="1">
      <c r="B42" s="116">
        <v>31</v>
      </c>
      <c r="C42" s="76" t="s">
        <v>499</v>
      </c>
      <c r="D42" s="61" t="s">
        <v>985</v>
      </c>
      <c r="E42" s="77">
        <v>2.0440910438150914E-2</v>
      </c>
      <c r="F42" s="77">
        <v>2.0407885606998546E-2</v>
      </c>
      <c r="G42" s="77">
        <v>1.5305914205248907E-2</v>
      </c>
      <c r="H42" s="77">
        <v>1.8707228473082E-2</v>
      </c>
      <c r="I42" s="77">
        <v>2.2108542740915088E-2</v>
      </c>
      <c r="J42" s="77">
        <v>2.6040946132675363E-2</v>
      </c>
      <c r="K42" s="77">
        <v>3.7433860065720838E-2</v>
      </c>
      <c r="L42" s="77">
        <v>3.2551182665844211E-2</v>
      </c>
      <c r="M42" s="77">
        <v>4.5571655732181887E-2</v>
      </c>
      <c r="N42" s="77">
        <v>3.577253222373443E-2</v>
      </c>
      <c r="O42" s="77">
        <v>2.6016387071806854E-2</v>
      </c>
      <c r="P42" s="77">
        <v>3.5762472162166555E-2</v>
      </c>
      <c r="Q42" s="77">
        <v>3.7354217047490208E-2</v>
      </c>
      <c r="R42" s="78">
        <v>0.20088626292466766</v>
      </c>
      <c r="S42" s="78">
        <v>7.2456767462080962E-2</v>
      </c>
      <c r="T42" s="78">
        <v>0.11475315776100196</v>
      </c>
      <c r="U42" s="78">
        <v>0.15003750937734434</v>
      </c>
      <c r="V42" s="78">
        <v>0.48664586494145934</v>
      </c>
      <c r="W42" s="78">
        <v>8.4657279115049236E-2</v>
      </c>
      <c r="X42" s="122">
        <v>0.34535355570265058</v>
      </c>
      <c r="Y42" s="78">
        <v>0.37893141341417202</v>
      </c>
      <c r="Z42" s="78">
        <v>0.13021257202382891</v>
      </c>
      <c r="AA42" s="78">
        <v>0.49912652857499379</v>
      </c>
      <c r="AB42" s="78">
        <v>0.52718518258180158</v>
      </c>
      <c r="AC42" s="78">
        <v>0.20505109189706436</v>
      </c>
      <c r="AD42" s="78">
        <v>0.3496392358793427</v>
      </c>
      <c r="AE42" s="78">
        <v>0.1795009872554299</v>
      </c>
      <c r="AF42" s="78">
        <v>0.741628159050716</v>
      </c>
      <c r="AG42" s="78">
        <v>0.318</v>
      </c>
      <c r="AH42" s="78">
        <v>0.34596550989993613</v>
      </c>
      <c r="AI42" s="170">
        <v>0.50906947458671592</v>
      </c>
      <c r="AJ42" s="170">
        <v>0.4706012623186801</v>
      </c>
    </row>
    <row r="43" spans="2:36" ht="30.95" customHeight="1" thickBot="1">
      <c r="B43" s="116">
        <v>32</v>
      </c>
      <c r="C43" s="76" t="s">
        <v>517</v>
      </c>
      <c r="D43" s="61" t="s">
        <v>978</v>
      </c>
      <c r="E43" s="77">
        <v>4.8191609840726735E-2</v>
      </c>
      <c r="F43" s="77">
        <v>8.2402867619793166E-2</v>
      </c>
      <c r="G43" s="77">
        <v>2.0600716904948291E-2</v>
      </c>
      <c r="H43" s="77">
        <v>8.2402867619793166E-2</v>
      </c>
      <c r="I43" s="77">
        <v>0.14420501833463803</v>
      </c>
      <c r="J43" s="77">
        <v>6.4375955580590657E-2</v>
      </c>
      <c r="K43" s="77">
        <v>6.4375955580590657E-2</v>
      </c>
      <c r="L43" s="77">
        <v>0.19312786674177193</v>
      </c>
      <c r="M43" s="77">
        <v>0.17703387784662428</v>
      </c>
      <c r="N43" s="77">
        <v>8.422589384729845E-2</v>
      </c>
      <c r="O43" s="77">
        <v>0.2947906284655446</v>
      </c>
      <c r="P43" s="77">
        <v>0.34396218963782055</v>
      </c>
      <c r="Q43" s="77">
        <v>0.43864779506375012</v>
      </c>
      <c r="R43" s="78">
        <v>1.1149089735502518</v>
      </c>
      <c r="S43" s="78">
        <v>0.56217158853628868</v>
      </c>
      <c r="T43" s="78">
        <v>0.20384787124580173</v>
      </c>
      <c r="U43" s="78">
        <v>0.20268729572920977</v>
      </c>
      <c r="V43" s="78">
        <v>0.4190201632502556</v>
      </c>
      <c r="W43" s="78">
        <v>0.37976285919237096</v>
      </c>
      <c r="X43" s="78">
        <v>0.45495215419845014</v>
      </c>
      <c r="Y43" s="78">
        <v>0.41504601081491316</v>
      </c>
      <c r="Z43" s="78">
        <v>0.14298889691215477</v>
      </c>
      <c r="AA43" s="78">
        <v>0.24620369782070017</v>
      </c>
      <c r="AB43" s="78">
        <v>0.26800008463160568</v>
      </c>
      <c r="AC43" s="78">
        <v>0.23583793217301072</v>
      </c>
      <c r="AD43" s="78">
        <v>0.61121263339092047</v>
      </c>
      <c r="AE43" s="78">
        <v>0.32105256781478292</v>
      </c>
      <c r="AF43" s="78">
        <v>0.31002129202835815</v>
      </c>
      <c r="AG43" s="78">
        <v>0.32</v>
      </c>
      <c r="AH43" s="78">
        <v>0.3469210754553339</v>
      </c>
      <c r="AI43" s="170">
        <v>0.54237988545453375</v>
      </c>
      <c r="AJ43" s="170">
        <v>0.36762890331359843</v>
      </c>
    </row>
    <row r="44" spans="2:36" ht="30.95" customHeight="1" thickBot="1">
      <c r="B44" s="116">
        <v>33</v>
      </c>
      <c r="C44" s="76" t="s">
        <v>491</v>
      </c>
      <c r="D44" s="61" t="s">
        <v>989</v>
      </c>
      <c r="E44" s="77">
        <v>1.5693462731164707E-2</v>
      </c>
      <c r="F44" s="77">
        <v>8.8320237404798142E-3</v>
      </c>
      <c r="G44" s="77">
        <v>0</v>
      </c>
      <c r="H44" s="77">
        <v>1.1776031653973087E-2</v>
      </c>
      <c r="I44" s="77">
        <v>1.7664047480959628E-2</v>
      </c>
      <c r="J44" s="77">
        <v>2.0201203991757909E-2</v>
      </c>
      <c r="K44" s="77">
        <v>1.7676053492788169E-2</v>
      </c>
      <c r="L44" s="77">
        <v>1.7676053492788169E-2</v>
      </c>
      <c r="M44" s="77">
        <v>6.3128762474243455E-2</v>
      </c>
      <c r="N44" s="77">
        <v>2.4629389265034395E-2</v>
      </c>
      <c r="O44" s="77">
        <v>7.8814045648110065E-2</v>
      </c>
      <c r="P44" s="77">
        <v>7.5064531282538052E-2</v>
      </c>
      <c r="Q44" s="77">
        <v>1.6687884119332676E-2</v>
      </c>
      <c r="R44" s="78">
        <v>0.86271352159659509</v>
      </c>
      <c r="S44" s="78">
        <v>0.44154287696723121</v>
      </c>
      <c r="T44" s="78">
        <v>0.33363663936912347</v>
      </c>
      <c r="U44" s="78">
        <v>0.5978429825190712</v>
      </c>
      <c r="V44" s="78">
        <v>6.6646425900282136E-2</v>
      </c>
      <c r="W44" s="78">
        <v>0.58111854818382958</v>
      </c>
      <c r="X44" s="122">
        <v>0.1488316713796696</v>
      </c>
      <c r="Y44" s="78">
        <v>0.11624334714415006</v>
      </c>
      <c r="Z44" s="78">
        <v>0.13880476478901674</v>
      </c>
      <c r="AA44" s="78">
        <v>0.19426780464429563</v>
      </c>
      <c r="AB44" s="78">
        <v>0.52484254723582924</v>
      </c>
      <c r="AC44" s="78">
        <v>0.23238250159762969</v>
      </c>
      <c r="AD44" s="78">
        <v>0.45334768934349584</v>
      </c>
      <c r="AE44" s="78">
        <v>0.22752481442507322</v>
      </c>
      <c r="AF44" s="78">
        <v>0.46605109085083457</v>
      </c>
      <c r="AG44" s="78">
        <v>0.38600000000000001</v>
      </c>
      <c r="AH44" s="78">
        <v>0.68548638374774096</v>
      </c>
      <c r="AI44" s="170">
        <v>0.60728097932048464</v>
      </c>
      <c r="AJ44" s="170">
        <v>0.47358094851498544</v>
      </c>
    </row>
    <row r="45" spans="2:36" ht="30.95" customHeight="1" thickBot="1">
      <c r="B45" s="116">
        <v>34</v>
      </c>
      <c r="C45" s="76" t="s">
        <v>489</v>
      </c>
      <c r="D45" s="61" t="s">
        <v>998</v>
      </c>
      <c r="E45" s="77">
        <v>0</v>
      </c>
      <c r="F45" s="77">
        <v>0</v>
      </c>
      <c r="G45" s="77">
        <v>0</v>
      </c>
      <c r="H45" s="77">
        <v>0</v>
      </c>
      <c r="I45" s="77">
        <v>0</v>
      </c>
      <c r="J45" s="77">
        <v>2.9027576197387517</v>
      </c>
      <c r="K45" s="77">
        <v>2.9027576197387517</v>
      </c>
      <c r="L45" s="77">
        <v>0</v>
      </c>
      <c r="M45" s="77">
        <v>1.4513788098693758</v>
      </c>
      <c r="N45" s="77">
        <v>0</v>
      </c>
      <c r="O45" s="77">
        <v>1.1876484560570071</v>
      </c>
      <c r="P45" s="77">
        <v>0</v>
      </c>
      <c r="Q45" s="77">
        <v>0.6872852233676976</v>
      </c>
      <c r="R45" s="78">
        <v>0</v>
      </c>
      <c r="S45" s="78">
        <v>2.356637863315004</v>
      </c>
      <c r="T45" s="78">
        <v>1.664816870144284</v>
      </c>
      <c r="U45" s="78">
        <v>0</v>
      </c>
      <c r="V45" s="78">
        <v>0.24342745861733203</v>
      </c>
      <c r="W45" s="78">
        <v>5.02092050209205</v>
      </c>
      <c r="X45" s="122">
        <v>1.532958610117527</v>
      </c>
      <c r="Y45" s="78">
        <v>0.93066542577943234</v>
      </c>
      <c r="Z45" s="78">
        <v>0.4943153732081067</v>
      </c>
      <c r="AA45" s="78">
        <v>1.984126984126984</v>
      </c>
      <c r="AB45" s="78">
        <v>0</v>
      </c>
      <c r="AC45" s="78">
        <v>0.6983240223463687</v>
      </c>
      <c r="AD45" s="78">
        <v>0.68775790921595603</v>
      </c>
      <c r="AE45" s="78">
        <v>0.71123755334281658</v>
      </c>
      <c r="AF45" s="78">
        <v>23.505708529214239</v>
      </c>
      <c r="AG45" s="78">
        <v>0</v>
      </c>
      <c r="AH45" s="78">
        <v>0.71633237822349571</v>
      </c>
      <c r="AI45" s="170">
        <v>0.82712985938792394</v>
      </c>
      <c r="AJ45" s="170">
        <v>0.83125519534497094</v>
      </c>
    </row>
    <row r="46" spans="2:36" ht="30.95" customHeight="1" thickBot="1">
      <c r="B46" s="116">
        <v>35</v>
      </c>
      <c r="C46" s="76" t="s">
        <v>522</v>
      </c>
      <c r="D46" s="61" t="s">
        <v>1001</v>
      </c>
      <c r="E46" s="77">
        <v>0.29377203290246767</v>
      </c>
      <c r="F46" s="77">
        <v>1.1484352569623888</v>
      </c>
      <c r="G46" s="77">
        <v>0</v>
      </c>
      <c r="H46" s="77">
        <v>0.2871088142405972</v>
      </c>
      <c r="I46" s="77">
        <v>0</v>
      </c>
      <c r="J46" s="77">
        <v>0.82327113062568602</v>
      </c>
      <c r="K46" s="77">
        <v>0</v>
      </c>
      <c r="L46" s="77">
        <v>0</v>
      </c>
      <c r="M46" s="77">
        <v>0</v>
      </c>
      <c r="N46" s="77">
        <v>1.0723860589812333</v>
      </c>
      <c r="O46" s="77">
        <v>0</v>
      </c>
      <c r="P46" s="77">
        <v>0</v>
      </c>
      <c r="Q46" s="77">
        <v>0.51546391752577325</v>
      </c>
      <c r="R46" s="78">
        <v>3.5211267605633805</v>
      </c>
      <c r="S46" s="78">
        <v>0</v>
      </c>
      <c r="T46" s="78">
        <v>11.406844106463879</v>
      </c>
      <c r="U46" s="78">
        <v>6.430868167202572</v>
      </c>
      <c r="V46" s="78">
        <v>1.4598540145985401</v>
      </c>
      <c r="W46" s="78">
        <v>0</v>
      </c>
      <c r="X46" s="122">
        <v>0</v>
      </c>
      <c r="Y46" s="78">
        <v>0</v>
      </c>
      <c r="Z46" s="78">
        <v>2.7472527472527473</v>
      </c>
      <c r="AA46" s="78">
        <v>0</v>
      </c>
      <c r="AB46" s="78">
        <v>0</v>
      </c>
      <c r="AC46" s="78">
        <v>0.67934782608695654</v>
      </c>
      <c r="AD46" s="78">
        <v>0</v>
      </c>
      <c r="AE46" s="78">
        <v>0.50864699898270593</v>
      </c>
      <c r="AF46" s="78">
        <v>0.45454545454545453</v>
      </c>
      <c r="AG46" s="78">
        <v>0.42699999999999999</v>
      </c>
      <c r="AH46" s="78">
        <v>0</v>
      </c>
      <c r="AI46" s="170">
        <v>1.1632415664986429</v>
      </c>
      <c r="AJ46" s="170">
        <v>0.90415913200723319</v>
      </c>
    </row>
    <row r="47" spans="2:36" ht="30.95" customHeight="1" thickBot="1">
      <c r="B47" s="116">
        <v>36</v>
      </c>
      <c r="C47" s="76" t="s">
        <v>886</v>
      </c>
      <c r="D47" s="354" t="s">
        <v>622</v>
      </c>
      <c r="E47" s="78" t="s">
        <v>5</v>
      </c>
      <c r="F47" s="78" t="s">
        <v>5</v>
      </c>
      <c r="G47" s="78" t="s">
        <v>5</v>
      </c>
      <c r="H47" s="78" t="s">
        <v>5</v>
      </c>
      <c r="I47" s="78" t="s">
        <v>5</v>
      </c>
      <c r="J47" s="78" t="s">
        <v>5</v>
      </c>
      <c r="K47" s="78" t="s">
        <v>5</v>
      </c>
      <c r="L47" s="78" t="s">
        <v>5</v>
      </c>
      <c r="M47" s="78" t="s">
        <v>5</v>
      </c>
      <c r="N47" s="78" t="s">
        <v>5</v>
      </c>
      <c r="O47" s="78" t="s">
        <v>5</v>
      </c>
      <c r="P47" s="78" t="s">
        <v>5</v>
      </c>
      <c r="Q47" s="78" t="s">
        <v>5</v>
      </c>
      <c r="R47" s="78" t="s">
        <v>5</v>
      </c>
      <c r="S47" s="78" t="s">
        <v>5</v>
      </c>
      <c r="T47" s="78" t="s">
        <v>5</v>
      </c>
      <c r="U47" s="78" t="s">
        <v>5</v>
      </c>
      <c r="V47" s="78" t="s">
        <v>5</v>
      </c>
      <c r="W47" s="78" t="s">
        <v>5</v>
      </c>
      <c r="X47" s="78" t="s">
        <v>5</v>
      </c>
      <c r="Y47" s="78" t="s">
        <v>5</v>
      </c>
      <c r="Z47" s="78" t="s">
        <v>5</v>
      </c>
      <c r="AA47" s="78" t="s">
        <v>5</v>
      </c>
      <c r="AB47" s="78" t="s">
        <v>5</v>
      </c>
      <c r="AC47" s="78" t="s">
        <v>5</v>
      </c>
      <c r="AD47" s="78" t="s">
        <v>5</v>
      </c>
      <c r="AE47" s="78" t="s">
        <v>5</v>
      </c>
      <c r="AF47" s="78" t="s">
        <v>5</v>
      </c>
      <c r="AG47" s="78" t="s">
        <v>5</v>
      </c>
      <c r="AH47" s="78">
        <v>3.2114485323116795</v>
      </c>
      <c r="AI47" s="170">
        <v>1.427849658414428</v>
      </c>
      <c r="AJ47" s="170">
        <v>1.4403739536906184</v>
      </c>
    </row>
    <row r="48" spans="2:36" ht="30.95" customHeight="1" thickBot="1">
      <c r="B48" s="116">
        <v>37</v>
      </c>
      <c r="C48" s="76" t="s">
        <v>611</v>
      </c>
      <c r="D48" s="61" t="s">
        <v>993</v>
      </c>
      <c r="E48" s="77">
        <v>2.4330900243309004</v>
      </c>
      <c r="F48" s="77">
        <v>0</v>
      </c>
      <c r="G48" s="77">
        <v>0</v>
      </c>
      <c r="H48" s="77">
        <v>1.1198208286674132</v>
      </c>
      <c r="I48" s="77">
        <v>0</v>
      </c>
      <c r="J48" s="77">
        <v>0.6807351940095302</v>
      </c>
      <c r="K48" s="77">
        <v>0</v>
      </c>
      <c r="L48" s="77">
        <v>0</v>
      </c>
      <c r="M48" s="77">
        <v>0</v>
      </c>
      <c r="N48" s="77">
        <v>0.89552238805970152</v>
      </c>
      <c r="O48" s="77">
        <v>0</v>
      </c>
      <c r="P48" s="77">
        <v>0.34928396786587496</v>
      </c>
      <c r="Q48" s="77">
        <v>7.8758761912262734E-2</v>
      </c>
      <c r="R48" s="78">
        <v>3.3021463951568517</v>
      </c>
      <c r="S48" s="78">
        <v>1.6420361247947455</v>
      </c>
      <c r="T48" s="78">
        <v>0</v>
      </c>
      <c r="U48" s="78">
        <v>1.7953321364452424</v>
      </c>
      <c r="V48" s="78">
        <v>2.916514764855997</v>
      </c>
      <c r="W48" s="78">
        <v>18.125</v>
      </c>
      <c r="X48" s="122">
        <v>6.1538461538461542</v>
      </c>
      <c r="Y48" s="78">
        <v>1.6342296835537067</v>
      </c>
      <c r="Z48" s="78">
        <v>0</v>
      </c>
      <c r="AA48" s="78">
        <v>2.0408163265306123</v>
      </c>
      <c r="AB48" s="78">
        <v>1.4351320321469576</v>
      </c>
      <c r="AC48" s="78">
        <v>1.4776505356483192</v>
      </c>
      <c r="AD48" s="78">
        <v>2.1352313167259789</v>
      </c>
      <c r="AE48" s="78">
        <v>0.64829821717990266</v>
      </c>
      <c r="AF48" s="78">
        <v>1.601024655779699</v>
      </c>
      <c r="AG48" s="78">
        <v>1.6950000000000001</v>
      </c>
      <c r="AH48" s="78">
        <v>1.0101010101010102</v>
      </c>
      <c r="AI48" s="170">
        <v>2.0408163265306123</v>
      </c>
      <c r="AJ48" s="170">
        <v>0.64432989690721654</v>
      </c>
    </row>
    <row r="49" spans="2:36" ht="30.95" customHeight="1" thickBot="1">
      <c r="B49" s="116">
        <v>38</v>
      </c>
      <c r="C49" s="76" t="s">
        <v>934</v>
      </c>
      <c r="D49" s="61" t="s">
        <v>1005</v>
      </c>
      <c r="E49" s="77">
        <v>0</v>
      </c>
      <c r="F49" s="77">
        <v>0</v>
      </c>
      <c r="G49" s="77">
        <v>0.45004500450045004</v>
      </c>
      <c r="H49" s="77">
        <v>0</v>
      </c>
      <c r="I49" s="77">
        <v>0</v>
      </c>
      <c r="J49" s="77">
        <v>0</v>
      </c>
      <c r="K49" s="77">
        <v>0</v>
      </c>
      <c r="L49" s="77">
        <v>0</v>
      </c>
      <c r="M49" s="77">
        <v>0.14896469536719797</v>
      </c>
      <c r="N49" s="77">
        <v>0</v>
      </c>
      <c r="O49" s="77">
        <v>0</v>
      </c>
      <c r="P49" s="77">
        <v>0.25031289111389238</v>
      </c>
      <c r="Q49" s="77">
        <v>0.26874496103198064</v>
      </c>
      <c r="R49" s="78">
        <v>0</v>
      </c>
      <c r="S49" s="78">
        <v>6.2111801242236018</v>
      </c>
      <c r="T49" s="78">
        <v>5.6497175141242941</v>
      </c>
      <c r="U49" s="78">
        <v>0</v>
      </c>
      <c r="V49" s="78">
        <v>0</v>
      </c>
      <c r="W49" s="78">
        <v>2.6455026455026456</v>
      </c>
      <c r="X49" s="122">
        <v>0</v>
      </c>
      <c r="Y49" s="78">
        <v>3.8610038610038613</v>
      </c>
      <c r="Z49" s="78">
        <v>0</v>
      </c>
      <c r="AA49" s="78">
        <v>0</v>
      </c>
      <c r="AB49" s="78">
        <v>0</v>
      </c>
      <c r="AC49" s="78">
        <v>0</v>
      </c>
      <c r="AD49" s="78">
        <v>4.032258064516129</v>
      </c>
      <c r="AE49" s="78">
        <v>0</v>
      </c>
      <c r="AF49" s="78">
        <v>0</v>
      </c>
      <c r="AG49" s="78">
        <v>0</v>
      </c>
      <c r="AH49" s="78">
        <v>2.6315789473684208</v>
      </c>
      <c r="AI49" s="170">
        <v>2.5062656641604009</v>
      </c>
      <c r="AJ49" s="170">
        <v>0</v>
      </c>
    </row>
    <row r="50" spans="2:36" ht="30.95" customHeight="1" thickBot="1">
      <c r="B50" s="116">
        <v>39</v>
      </c>
      <c r="C50" s="76" t="s">
        <v>560</v>
      </c>
      <c r="D50" s="61" t="s">
        <v>1002</v>
      </c>
      <c r="E50" s="77">
        <v>0</v>
      </c>
      <c r="F50" s="77">
        <v>0</v>
      </c>
      <c r="G50" s="77">
        <v>0</v>
      </c>
      <c r="H50" s="77">
        <v>1.0504201680672269</v>
      </c>
      <c r="I50" s="77">
        <v>2.1008403361344539</v>
      </c>
      <c r="J50" s="77">
        <v>0</v>
      </c>
      <c r="K50" s="77">
        <v>0.96993210475266733</v>
      </c>
      <c r="L50" s="77">
        <v>0.96993210475266733</v>
      </c>
      <c r="M50" s="77">
        <v>0</v>
      </c>
      <c r="N50" s="77">
        <v>0</v>
      </c>
      <c r="O50" s="77">
        <v>0</v>
      </c>
      <c r="P50" s="77">
        <v>0</v>
      </c>
      <c r="Q50" s="77">
        <v>0</v>
      </c>
      <c r="R50" s="78">
        <v>0</v>
      </c>
      <c r="S50" s="78">
        <v>8.0808080808080813</v>
      </c>
      <c r="T50" s="78">
        <v>5.7251908396946565</v>
      </c>
      <c r="U50" s="78">
        <v>51.823416506717855</v>
      </c>
      <c r="V50" s="78">
        <v>7.8125</v>
      </c>
      <c r="W50" s="78">
        <v>8.3798882681564244</v>
      </c>
      <c r="X50" s="122">
        <v>2.9850746268656718</v>
      </c>
      <c r="Y50" s="78">
        <v>0</v>
      </c>
      <c r="Z50" s="78">
        <v>0</v>
      </c>
      <c r="AA50" s="78">
        <v>0</v>
      </c>
      <c r="AB50" s="78">
        <v>6.4102564102564097</v>
      </c>
      <c r="AC50" s="78">
        <v>3.3783783783783785</v>
      </c>
      <c r="AD50" s="78">
        <v>5.1282051282051286</v>
      </c>
      <c r="AE50" s="78">
        <v>0</v>
      </c>
      <c r="AF50" s="78">
        <v>3.4722222222222219</v>
      </c>
      <c r="AG50" s="78">
        <v>10</v>
      </c>
      <c r="AH50" s="78">
        <v>0</v>
      </c>
      <c r="AI50" s="170">
        <v>2.5445292620865141</v>
      </c>
      <c r="AJ50" s="170">
        <v>8.4745762711864412</v>
      </c>
    </row>
    <row r="51" spans="2:36" ht="30.95" customHeight="1" thickBot="1">
      <c r="B51" s="116">
        <v>40</v>
      </c>
      <c r="C51" s="76" t="s">
        <v>580</v>
      </c>
      <c r="D51" s="61" t="s">
        <v>997</v>
      </c>
      <c r="E51" s="77">
        <v>0</v>
      </c>
      <c r="F51" s="77">
        <v>0</v>
      </c>
      <c r="G51" s="77">
        <v>0</v>
      </c>
      <c r="H51" s="77">
        <v>0</v>
      </c>
      <c r="I51" s="77">
        <v>0.96899224806201545</v>
      </c>
      <c r="J51" s="77">
        <v>0</v>
      </c>
      <c r="K51" s="77">
        <v>0</v>
      </c>
      <c r="L51" s="77">
        <v>0</v>
      </c>
      <c r="M51" s="77">
        <v>0</v>
      </c>
      <c r="N51" s="77">
        <v>0</v>
      </c>
      <c r="O51" s="77">
        <v>1.4992503748125936</v>
      </c>
      <c r="P51" s="77">
        <v>1.095290251916758</v>
      </c>
      <c r="Q51" s="77">
        <v>0</v>
      </c>
      <c r="R51" s="78">
        <v>0</v>
      </c>
      <c r="S51" s="78">
        <v>0</v>
      </c>
      <c r="T51" s="78">
        <v>106.06060606060606</v>
      </c>
      <c r="U51" s="78">
        <v>15.503875968992247</v>
      </c>
      <c r="V51" s="78">
        <v>0</v>
      </c>
      <c r="W51" s="78">
        <v>3.5714285714285712</v>
      </c>
      <c r="X51" s="122">
        <v>0</v>
      </c>
      <c r="Y51" s="78">
        <v>0</v>
      </c>
      <c r="Z51" s="78">
        <v>0</v>
      </c>
      <c r="AA51" s="78">
        <v>0</v>
      </c>
      <c r="AB51" s="78">
        <v>0</v>
      </c>
      <c r="AC51" s="78">
        <v>0</v>
      </c>
      <c r="AD51" s="78">
        <v>0</v>
      </c>
      <c r="AE51" s="78">
        <v>0</v>
      </c>
      <c r="AF51" s="78">
        <v>0</v>
      </c>
      <c r="AG51" s="78">
        <v>0</v>
      </c>
      <c r="AH51" s="78">
        <v>0</v>
      </c>
      <c r="AI51" s="170">
        <v>2.5706940874035986</v>
      </c>
      <c r="AJ51" s="170">
        <v>0</v>
      </c>
    </row>
    <row r="52" spans="2:36" ht="30.95" customHeight="1" thickBot="1">
      <c r="B52" s="116">
        <v>41</v>
      </c>
      <c r="C52" s="76" t="s">
        <v>515</v>
      </c>
      <c r="D52" s="61" t="s">
        <v>984</v>
      </c>
      <c r="E52" s="77">
        <v>8.5662276474997329E-2</v>
      </c>
      <c r="F52" s="77">
        <v>5.7733387217828072E-2</v>
      </c>
      <c r="G52" s="77">
        <v>7.6977849623770758E-2</v>
      </c>
      <c r="H52" s="77">
        <v>8.6600080826742101E-2</v>
      </c>
      <c r="I52" s="77">
        <v>0.1058445432326848</v>
      </c>
      <c r="J52" s="77">
        <v>7.1237121664099165E-2</v>
      </c>
      <c r="K52" s="77">
        <v>6.2332481456086761E-2</v>
      </c>
      <c r="L52" s="77">
        <v>5.342784124807437E-2</v>
      </c>
      <c r="M52" s="77">
        <v>0.16918816395223552</v>
      </c>
      <c r="N52" s="77">
        <v>8.5852385408528575E-2</v>
      </c>
      <c r="O52" s="77">
        <v>9.4437623949381433E-2</v>
      </c>
      <c r="P52" s="77">
        <v>0.17008972232852829</v>
      </c>
      <c r="Q52" s="77">
        <v>0.24565861922914017</v>
      </c>
      <c r="R52" s="78">
        <v>1.2360939431396785</v>
      </c>
      <c r="S52" s="78">
        <v>1.2195904743565054</v>
      </c>
      <c r="T52" s="78">
        <v>1.3014902062861977</v>
      </c>
      <c r="U52" s="78">
        <v>1.4359279065161417</v>
      </c>
      <c r="V52" s="78">
        <v>0.56832020784281889</v>
      </c>
      <c r="W52" s="78">
        <v>0.71858199819023794</v>
      </c>
      <c r="X52" s="122">
        <v>64.393939393939391</v>
      </c>
      <c r="Y52" s="78">
        <v>53.872053872053868</v>
      </c>
      <c r="Z52" s="188">
        <v>14.598540145985401</v>
      </c>
      <c r="AA52" s="78">
        <v>3.6496350364963503</v>
      </c>
      <c r="AB52" s="78">
        <v>15.957446808510637</v>
      </c>
      <c r="AC52" s="78">
        <v>5.9880239520958085</v>
      </c>
      <c r="AD52" s="78">
        <v>6.5789473684210522</v>
      </c>
      <c r="AE52" s="78">
        <v>6.4516129032258061</v>
      </c>
      <c r="AF52" s="78">
        <v>56.338028169014088</v>
      </c>
      <c r="AG52" s="78">
        <v>28.736000000000001</v>
      </c>
      <c r="AH52" s="78">
        <v>9.1324200913241995</v>
      </c>
      <c r="AI52" s="170">
        <v>4.2016806722689077</v>
      </c>
      <c r="AJ52" s="170">
        <v>12</v>
      </c>
    </row>
    <row r="53" spans="2:36" ht="30.95" customHeight="1" thickBot="1">
      <c r="B53" s="116">
        <v>42</v>
      </c>
      <c r="C53" s="76" t="s">
        <v>949</v>
      </c>
      <c r="D53" s="61" t="s">
        <v>1026</v>
      </c>
      <c r="E53" s="78">
        <v>0</v>
      </c>
      <c r="F53" s="78">
        <v>0</v>
      </c>
      <c r="G53" s="78">
        <v>0</v>
      </c>
      <c r="H53" s="78">
        <v>0</v>
      </c>
      <c r="I53" s="78">
        <v>0</v>
      </c>
      <c r="J53" s="78">
        <v>0</v>
      </c>
      <c r="K53" s="78">
        <v>0</v>
      </c>
      <c r="L53" s="78">
        <v>0</v>
      </c>
      <c r="M53" s="78">
        <v>0</v>
      </c>
      <c r="N53" s="78">
        <v>0</v>
      </c>
      <c r="O53" s="78">
        <v>0</v>
      </c>
      <c r="P53" s="78">
        <v>0</v>
      </c>
      <c r="Q53" s="78">
        <v>0</v>
      </c>
      <c r="R53" s="78">
        <v>0</v>
      </c>
      <c r="S53" s="78">
        <v>0</v>
      </c>
      <c r="T53" s="78">
        <v>0</v>
      </c>
      <c r="U53" s="78">
        <v>0</v>
      </c>
      <c r="V53" s="78">
        <v>0</v>
      </c>
      <c r="W53" s="78">
        <v>0</v>
      </c>
      <c r="X53" s="122">
        <v>0</v>
      </c>
      <c r="Y53" s="122">
        <v>0</v>
      </c>
      <c r="Z53" s="78">
        <v>0</v>
      </c>
      <c r="AA53" s="78">
        <v>0</v>
      </c>
      <c r="AB53" s="78">
        <v>0</v>
      </c>
      <c r="AC53" s="78">
        <v>0</v>
      </c>
      <c r="AD53" s="78">
        <v>0</v>
      </c>
      <c r="AE53" s="78">
        <v>10.638297872340425</v>
      </c>
      <c r="AF53" s="78">
        <v>15.306122448979592</v>
      </c>
      <c r="AG53" s="78">
        <v>0</v>
      </c>
      <c r="AH53" s="78">
        <v>0</v>
      </c>
      <c r="AI53" s="170">
        <v>4.9504950495049505</v>
      </c>
      <c r="AJ53" s="170">
        <v>12.552301255230125</v>
      </c>
    </row>
    <row r="54" spans="2:36" ht="30.95" customHeight="1" thickBot="1">
      <c r="B54" s="116">
        <v>43</v>
      </c>
      <c r="C54" s="76" t="s">
        <v>558</v>
      </c>
      <c r="D54" s="61" t="s">
        <v>1000</v>
      </c>
      <c r="E54" s="77">
        <v>77.083333333333343</v>
      </c>
      <c r="F54" s="77">
        <v>2.0833333333333335</v>
      </c>
      <c r="G54" s="77">
        <v>2.0833333333333335</v>
      </c>
      <c r="H54" s="77">
        <v>0</v>
      </c>
      <c r="I54" s="77">
        <v>0</v>
      </c>
      <c r="J54" s="77">
        <v>0</v>
      </c>
      <c r="K54" s="77">
        <v>0</v>
      </c>
      <c r="L54" s="77">
        <v>0</v>
      </c>
      <c r="M54" s="77">
        <v>0</v>
      </c>
      <c r="N54" s="77">
        <v>0</v>
      </c>
      <c r="O54" s="77">
        <v>0</v>
      </c>
      <c r="P54" s="77">
        <v>0</v>
      </c>
      <c r="Q54" s="77">
        <v>0</v>
      </c>
      <c r="R54" s="78">
        <v>0</v>
      </c>
      <c r="S54" s="78">
        <v>0</v>
      </c>
      <c r="T54" s="78">
        <v>0</v>
      </c>
      <c r="U54" s="78">
        <v>0</v>
      </c>
      <c r="V54" s="78" t="s">
        <v>5</v>
      </c>
      <c r="W54" s="78" t="s">
        <v>5</v>
      </c>
      <c r="X54" s="122" t="s">
        <v>5</v>
      </c>
      <c r="Y54" s="122">
        <v>0</v>
      </c>
      <c r="Z54" s="78">
        <v>0</v>
      </c>
      <c r="AA54" s="78">
        <v>0</v>
      </c>
      <c r="AB54" s="78">
        <v>22.900763358778626</v>
      </c>
      <c r="AC54" s="78">
        <v>0</v>
      </c>
      <c r="AD54" s="78">
        <v>0</v>
      </c>
      <c r="AE54" s="78">
        <v>7.8740157480314963</v>
      </c>
      <c r="AF54" s="78">
        <v>4.8780487804878048</v>
      </c>
      <c r="AG54" s="78">
        <v>3.3610000000000002</v>
      </c>
      <c r="AH54" s="78">
        <v>2.6420079260237781</v>
      </c>
      <c r="AI54" s="170">
        <v>4.9751243781094523</v>
      </c>
      <c r="AJ54" s="170">
        <v>1.0672358591248667</v>
      </c>
    </row>
    <row r="55" spans="2:36" ht="30.95" customHeight="1" thickBot="1">
      <c r="B55" s="116">
        <v>44</v>
      </c>
      <c r="C55" s="76" t="s">
        <v>458</v>
      </c>
      <c r="D55" s="61" t="s">
        <v>1016</v>
      </c>
      <c r="E55" s="187">
        <v>0</v>
      </c>
      <c r="F55" s="187">
        <v>0</v>
      </c>
      <c r="G55" s="187">
        <v>0</v>
      </c>
      <c r="H55" s="187">
        <v>0</v>
      </c>
      <c r="I55" s="187">
        <v>0</v>
      </c>
      <c r="J55" s="187">
        <v>0</v>
      </c>
      <c r="K55" s="187">
        <v>0</v>
      </c>
      <c r="L55" s="187">
        <v>0</v>
      </c>
      <c r="M55" s="187">
        <v>0</v>
      </c>
      <c r="N55" s="187">
        <v>0</v>
      </c>
      <c r="O55" s="187">
        <v>0</v>
      </c>
      <c r="P55" s="187">
        <v>0</v>
      </c>
      <c r="Q55" s="187">
        <v>0</v>
      </c>
      <c r="R55" s="122" t="s">
        <v>5</v>
      </c>
      <c r="S55" s="122" t="s">
        <v>5</v>
      </c>
      <c r="T55" s="122" t="s">
        <v>5</v>
      </c>
      <c r="U55" s="122" t="s">
        <v>5</v>
      </c>
      <c r="V55" s="122" t="s">
        <v>5</v>
      </c>
      <c r="W55" s="122" t="s">
        <v>5</v>
      </c>
      <c r="X55" s="122" t="s">
        <v>5</v>
      </c>
      <c r="Y55" s="122">
        <v>0</v>
      </c>
      <c r="Z55" s="78">
        <v>58.823529411764703</v>
      </c>
      <c r="AA55" s="78">
        <v>54.794520547945204</v>
      </c>
      <c r="AB55" s="78">
        <v>7.3529411764705879</v>
      </c>
      <c r="AC55" s="78">
        <v>0</v>
      </c>
      <c r="AD55" s="78">
        <v>7.4074074074074074</v>
      </c>
      <c r="AE55" s="78">
        <v>0</v>
      </c>
      <c r="AF55" s="78">
        <v>0</v>
      </c>
      <c r="AG55" s="78">
        <v>1.883</v>
      </c>
      <c r="AH55" s="78">
        <v>0</v>
      </c>
      <c r="AI55" s="170">
        <v>5.9880239520958085</v>
      </c>
      <c r="AJ55" s="170">
        <v>0</v>
      </c>
    </row>
    <row r="56" spans="2:36" ht="30.95" customHeight="1" thickBot="1">
      <c r="B56" s="116">
        <v>45</v>
      </c>
      <c r="C56" s="76" t="s">
        <v>473</v>
      </c>
      <c r="D56" s="61" t="s">
        <v>1024</v>
      </c>
      <c r="E56" s="77">
        <v>0</v>
      </c>
      <c r="F56" s="77">
        <v>0</v>
      </c>
      <c r="G56" s="77">
        <v>0</v>
      </c>
      <c r="H56" s="77">
        <v>0</v>
      </c>
      <c r="I56" s="77">
        <v>0</v>
      </c>
      <c r="J56" s="77">
        <v>0</v>
      </c>
      <c r="K56" s="77">
        <v>0</v>
      </c>
      <c r="L56" s="77">
        <v>0</v>
      </c>
      <c r="M56" s="77">
        <v>0</v>
      </c>
      <c r="N56" s="77">
        <v>0</v>
      </c>
      <c r="O56" s="77">
        <v>0</v>
      </c>
      <c r="P56" s="77">
        <v>6.5789473684210522</v>
      </c>
      <c r="Q56" s="77">
        <v>0</v>
      </c>
      <c r="R56" s="78">
        <v>0</v>
      </c>
      <c r="S56" s="78">
        <v>0</v>
      </c>
      <c r="T56" s="78">
        <v>0</v>
      </c>
      <c r="U56" s="78">
        <v>0</v>
      </c>
      <c r="V56" s="78" t="s">
        <v>5</v>
      </c>
      <c r="W56" s="78" t="s">
        <v>5</v>
      </c>
      <c r="X56" s="122" t="s">
        <v>5</v>
      </c>
      <c r="Y56" s="122" t="s">
        <v>5</v>
      </c>
      <c r="Z56" s="78" t="s">
        <v>5</v>
      </c>
      <c r="AA56" s="78" t="s">
        <v>5</v>
      </c>
      <c r="AB56" s="78" t="s">
        <v>5</v>
      </c>
      <c r="AC56" s="78" t="s">
        <v>5</v>
      </c>
      <c r="AD56" s="78">
        <v>0</v>
      </c>
      <c r="AE56" s="78">
        <v>0</v>
      </c>
      <c r="AF56" s="78">
        <v>9.5238095238095255</v>
      </c>
      <c r="AG56" s="78">
        <v>0</v>
      </c>
      <c r="AH56" s="78">
        <v>0</v>
      </c>
      <c r="AI56" s="170">
        <v>7.4074074074074074</v>
      </c>
      <c r="AJ56" s="170">
        <v>0</v>
      </c>
    </row>
    <row r="57" spans="2:36" ht="30.95" customHeight="1" thickBot="1">
      <c r="B57" s="116">
        <v>46</v>
      </c>
      <c r="C57" s="76" t="s">
        <v>503</v>
      </c>
      <c r="D57" s="61" t="s">
        <v>1034</v>
      </c>
      <c r="E57" s="78" t="s">
        <v>5</v>
      </c>
      <c r="F57" s="78" t="s">
        <v>5</v>
      </c>
      <c r="G57" s="78" t="s">
        <v>5</v>
      </c>
      <c r="H57" s="78" t="s">
        <v>5</v>
      </c>
      <c r="I57" s="78" t="s">
        <v>5</v>
      </c>
      <c r="J57" s="78" t="s">
        <v>5</v>
      </c>
      <c r="K57" s="78" t="s">
        <v>5</v>
      </c>
      <c r="L57" s="78" t="s">
        <v>5</v>
      </c>
      <c r="M57" s="78" t="s">
        <v>5</v>
      </c>
      <c r="N57" s="78" t="s">
        <v>5</v>
      </c>
      <c r="O57" s="78" t="s">
        <v>5</v>
      </c>
      <c r="P57" s="78" t="s">
        <v>5</v>
      </c>
      <c r="Q57" s="78" t="s">
        <v>5</v>
      </c>
      <c r="R57" s="78" t="s">
        <v>5</v>
      </c>
      <c r="S57" s="78" t="s">
        <v>5</v>
      </c>
      <c r="T57" s="78" t="s">
        <v>5</v>
      </c>
      <c r="U57" s="78" t="s">
        <v>5</v>
      </c>
      <c r="V57" s="78" t="s">
        <v>5</v>
      </c>
      <c r="W57" s="78">
        <v>17.543859649122805</v>
      </c>
      <c r="X57" s="78">
        <v>0</v>
      </c>
      <c r="Y57" s="78">
        <v>11.363636363636363</v>
      </c>
      <c r="Z57" s="78" t="s">
        <v>5</v>
      </c>
      <c r="AA57" s="78" t="s">
        <v>5</v>
      </c>
      <c r="AB57" s="188">
        <v>0</v>
      </c>
      <c r="AC57" s="78" t="s">
        <v>5</v>
      </c>
      <c r="AD57" s="78" t="s">
        <v>5</v>
      </c>
      <c r="AE57" s="78">
        <v>0</v>
      </c>
      <c r="AF57" s="78" t="s">
        <v>5</v>
      </c>
      <c r="AG57" s="78" t="s">
        <v>5</v>
      </c>
      <c r="AH57" s="78">
        <v>0</v>
      </c>
      <c r="AI57" s="170">
        <v>8.6206896551724128</v>
      </c>
      <c r="AJ57" s="170">
        <v>0</v>
      </c>
    </row>
    <row r="58" spans="2:36" ht="30.95" customHeight="1" thickBot="1">
      <c r="B58" s="116">
        <v>47</v>
      </c>
      <c r="C58" s="76" t="s">
        <v>584</v>
      </c>
      <c r="D58" s="61" t="s">
        <v>996</v>
      </c>
      <c r="E58" s="77">
        <v>0</v>
      </c>
      <c r="F58" s="77">
        <v>0</v>
      </c>
      <c r="G58" s="77">
        <v>2.2421524663677128</v>
      </c>
      <c r="H58" s="77">
        <v>0</v>
      </c>
      <c r="I58" s="77">
        <v>4.4843049327354256</v>
      </c>
      <c r="J58" s="77">
        <v>22.916666666666664</v>
      </c>
      <c r="K58" s="77">
        <v>2.0833333333333335</v>
      </c>
      <c r="L58" s="77">
        <v>2.0833333333333335</v>
      </c>
      <c r="M58" s="77">
        <v>4.166666666666667</v>
      </c>
      <c r="N58" s="77">
        <v>0</v>
      </c>
      <c r="O58" s="77">
        <v>3.9603960396039604</v>
      </c>
      <c r="P58" s="77">
        <v>21.31782945736434</v>
      </c>
      <c r="Q58" s="77">
        <v>0</v>
      </c>
      <c r="R58" s="78">
        <v>0</v>
      </c>
      <c r="S58" s="78">
        <v>0</v>
      </c>
      <c r="T58" s="78">
        <v>0</v>
      </c>
      <c r="U58" s="78">
        <v>18.18181818181818</v>
      </c>
      <c r="V58" s="78" t="s">
        <v>5</v>
      </c>
      <c r="W58" s="78">
        <v>12.578616352201259</v>
      </c>
      <c r="X58" s="78">
        <v>3.5335689045936394</v>
      </c>
      <c r="Y58" s="78">
        <v>10.676156583629894</v>
      </c>
      <c r="Z58" s="78">
        <v>0</v>
      </c>
      <c r="AA58" s="78">
        <v>23.4375</v>
      </c>
      <c r="AB58" s="78">
        <v>2.9498525073746311</v>
      </c>
      <c r="AC58" s="78">
        <v>0</v>
      </c>
      <c r="AD58" s="78">
        <v>1.6891891891891893</v>
      </c>
      <c r="AE58" s="78">
        <v>6.2305295950155761</v>
      </c>
      <c r="AF58" s="78">
        <v>3.75</v>
      </c>
      <c r="AG58" s="78">
        <v>1.1220000000000001</v>
      </c>
      <c r="AH58" s="78">
        <v>7.6252723311546839</v>
      </c>
      <c r="AI58" s="170">
        <v>10.251630941286114</v>
      </c>
      <c r="AJ58" s="170">
        <v>4.6253469010175765</v>
      </c>
    </row>
    <row r="59" spans="2:36" ht="30.95" customHeight="1" thickBot="1">
      <c r="B59" s="116">
        <v>48</v>
      </c>
      <c r="C59" s="76" t="s">
        <v>548</v>
      </c>
      <c r="D59" s="61" t="s">
        <v>1003</v>
      </c>
      <c r="E59" s="77">
        <v>0</v>
      </c>
      <c r="F59" s="77">
        <v>0</v>
      </c>
      <c r="G59" s="77">
        <v>0</v>
      </c>
      <c r="H59" s="77">
        <v>0</v>
      </c>
      <c r="I59" s="77">
        <v>1.6778523489932886</v>
      </c>
      <c r="J59" s="77">
        <v>0</v>
      </c>
      <c r="K59" s="77">
        <v>0</v>
      </c>
      <c r="L59" s="77">
        <v>0</v>
      </c>
      <c r="M59" s="77">
        <v>0</v>
      </c>
      <c r="N59" s="77">
        <v>1.9379844961240309</v>
      </c>
      <c r="O59" s="77">
        <v>1.9379844961240309</v>
      </c>
      <c r="P59" s="77">
        <v>2.8818443804034581</v>
      </c>
      <c r="Q59" s="77">
        <v>4.3572984749455346</v>
      </c>
      <c r="R59" s="78">
        <v>0</v>
      </c>
      <c r="S59" s="78">
        <v>0</v>
      </c>
      <c r="T59" s="78">
        <v>0</v>
      </c>
      <c r="U59" s="78">
        <v>0</v>
      </c>
      <c r="V59" s="78">
        <v>0</v>
      </c>
      <c r="W59" s="78">
        <v>0</v>
      </c>
      <c r="X59" s="78">
        <v>0</v>
      </c>
      <c r="Y59" s="78">
        <v>8.064516129032258</v>
      </c>
      <c r="Z59" s="78">
        <v>0</v>
      </c>
      <c r="AA59" s="188">
        <v>0</v>
      </c>
      <c r="AB59" s="188">
        <v>0</v>
      </c>
      <c r="AC59" s="78">
        <v>0</v>
      </c>
      <c r="AD59" s="78">
        <v>0</v>
      </c>
      <c r="AE59" s="78">
        <v>24.691358024691358</v>
      </c>
      <c r="AF59" s="78">
        <v>0</v>
      </c>
      <c r="AG59" s="78">
        <v>10.101000000000001</v>
      </c>
      <c r="AH59" s="78">
        <v>0</v>
      </c>
      <c r="AI59" s="170">
        <v>14.705882352941176</v>
      </c>
      <c r="AJ59" s="170">
        <v>10.309278350515465</v>
      </c>
    </row>
    <row r="60" spans="2:36" ht="30.95" customHeight="1" thickBot="1">
      <c r="B60" s="116">
        <v>49</v>
      </c>
      <c r="C60" s="76" t="s">
        <v>610</v>
      </c>
      <c r="D60" s="61" t="s">
        <v>979</v>
      </c>
      <c r="E60" s="234">
        <v>0</v>
      </c>
      <c r="F60" s="234">
        <v>0</v>
      </c>
      <c r="G60" s="234">
        <v>0</v>
      </c>
      <c r="H60" s="234">
        <v>0</v>
      </c>
      <c r="I60" s="234">
        <v>0</v>
      </c>
      <c r="J60" s="234">
        <v>0</v>
      </c>
      <c r="K60" s="234">
        <v>0</v>
      </c>
      <c r="L60" s="234">
        <v>0</v>
      </c>
      <c r="M60" s="234">
        <v>0</v>
      </c>
      <c r="N60" s="234">
        <v>0</v>
      </c>
      <c r="O60" s="234">
        <v>0</v>
      </c>
      <c r="P60" s="234">
        <v>0</v>
      </c>
      <c r="Q60" s="234">
        <v>0</v>
      </c>
      <c r="R60" s="188">
        <v>0</v>
      </c>
      <c r="S60" s="188">
        <v>0</v>
      </c>
      <c r="T60" s="188">
        <v>0</v>
      </c>
      <c r="U60" s="188">
        <v>0</v>
      </c>
      <c r="V60" s="188">
        <v>0</v>
      </c>
      <c r="W60" s="188">
        <v>0</v>
      </c>
      <c r="X60" s="188">
        <v>0</v>
      </c>
      <c r="Y60" s="188">
        <v>0</v>
      </c>
      <c r="Z60" s="188">
        <v>0</v>
      </c>
      <c r="AA60" s="188">
        <v>0</v>
      </c>
      <c r="AB60" s="188">
        <v>0</v>
      </c>
      <c r="AC60" s="78">
        <v>0</v>
      </c>
      <c r="AD60" s="78">
        <v>24.793388429752067</v>
      </c>
      <c r="AE60" s="78">
        <v>4.4642857142857144</v>
      </c>
      <c r="AF60" s="78">
        <v>4.4444444444444446</v>
      </c>
      <c r="AG60" s="78">
        <v>3.472</v>
      </c>
      <c r="AH60" s="78">
        <v>6.1538461538461542</v>
      </c>
      <c r="AI60" s="170">
        <v>15.915119363395226</v>
      </c>
      <c r="AJ60" s="170">
        <v>5.2770448548812663</v>
      </c>
    </row>
    <row r="61" spans="2:36" ht="30.95" customHeight="1" thickBot="1">
      <c r="B61" s="116">
        <v>50</v>
      </c>
      <c r="C61" s="76" t="s">
        <v>709</v>
      </c>
      <c r="D61" s="354" t="s">
        <v>710</v>
      </c>
      <c r="E61" s="188" t="s">
        <v>5</v>
      </c>
      <c r="F61" s="188" t="s">
        <v>5</v>
      </c>
      <c r="G61" s="188" t="s">
        <v>5</v>
      </c>
      <c r="H61" s="188" t="s">
        <v>5</v>
      </c>
      <c r="I61" s="188" t="s">
        <v>5</v>
      </c>
      <c r="J61" s="188" t="s">
        <v>5</v>
      </c>
      <c r="K61" s="188" t="s">
        <v>5</v>
      </c>
      <c r="L61" s="188" t="s">
        <v>5</v>
      </c>
      <c r="M61" s="188" t="s">
        <v>5</v>
      </c>
      <c r="N61" s="188" t="s">
        <v>5</v>
      </c>
      <c r="O61" s="188" t="s">
        <v>5</v>
      </c>
      <c r="P61" s="188" t="s">
        <v>5</v>
      </c>
      <c r="Q61" s="188" t="s">
        <v>5</v>
      </c>
      <c r="R61" s="188" t="s">
        <v>5</v>
      </c>
      <c r="S61" s="188" t="s">
        <v>5</v>
      </c>
      <c r="T61" s="188" t="s">
        <v>5</v>
      </c>
      <c r="U61" s="188" t="s">
        <v>5</v>
      </c>
      <c r="V61" s="188" t="s">
        <v>5</v>
      </c>
      <c r="W61" s="188" t="s">
        <v>5</v>
      </c>
      <c r="X61" s="188" t="s">
        <v>5</v>
      </c>
      <c r="Y61" s="188" t="s">
        <v>5</v>
      </c>
      <c r="Z61" s="188" t="s">
        <v>5</v>
      </c>
      <c r="AA61" s="188" t="s">
        <v>5</v>
      </c>
      <c r="AB61" s="188" t="s">
        <v>5</v>
      </c>
      <c r="AC61" s="78" t="s">
        <v>5</v>
      </c>
      <c r="AD61" s="78" t="s">
        <v>5</v>
      </c>
      <c r="AE61" s="78" t="s">
        <v>5</v>
      </c>
      <c r="AF61" s="78">
        <v>0</v>
      </c>
      <c r="AG61" s="78">
        <v>0</v>
      </c>
      <c r="AH61" s="78">
        <v>22.222222222222221</v>
      </c>
      <c r="AI61" s="170">
        <v>20.618556701030929</v>
      </c>
      <c r="AJ61" s="170">
        <v>31.746031746031743</v>
      </c>
    </row>
    <row r="62" spans="2:36" ht="30.95" customHeight="1" thickBot="1">
      <c r="B62" s="116">
        <v>51</v>
      </c>
      <c r="C62" s="76" t="s">
        <v>542</v>
      </c>
      <c r="D62" s="61" t="s">
        <v>1029</v>
      </c>
      <c r="E62" s="234">
        <v>2.2607385079125848</v>
      </c>
      <c r="F62" s="234">
        <v>1.8656716417910448</v>
      </c>
      <c r="G62" s="234">
        <v>0.74626865671641796</v>
      </c>
      <c r="H62" s="234">
        <v>0.37313432835820898</v>
      </c>
      <c r="I62" s="234">
        <v>1.4925373134328359</v>
      </c>
      <c r="J62" s="234">
        <v>2.9553010712966383</v>
      </c>
      <c r="K62" s="234">
        <v>1.847063169560399</v>
      </c>
      <c r="L62" s="234">
        <v>1.4776505356483192</v>
      </c>
      <c r="M62" s="234">
        <v>4.0635389730328777</v>
      </c>
      <c r="N62" s="234">
        <v>2.214022140221402</v>
      </c>
      <c r="O62" s="234">
        <v>0</v>
      </c>
      <c r="P62" s="234">
        <v>2.2123893805309733</v>
      </c>
      <c r="Q62" s="234">
        <v>0.36873156342182889</v>
      </c>
      <c r="R62" s="188" t="s">
        <v>5</v>
      </c>
      <c r="S62" s="188" t="s">
        <v>5</v>
      </c>
      <c r="T62" s="188" t="s">
        <v>5</v>
      </c>
      <c r="U62" s="188" t="s">
        <v>5</v>
      </c>
      <c r="V62" s="188" t="s">
        <v>5</v>
      </c>
      <c r="W62" s="188">
        <v>58.823529411764703</v>
      </c>
      <c r="X62" s="235">
        <v>88.235294117647058</v>
      </c>
      <c r="Y62" s="188" t="s">
        <v>5</v>
      </c>
      <c r="Z62" s="188" t="s">
        <v>5</v>
      </c>
      <c r="AA62" s="188">
        <v>10.695187165775401</v>
      </c>
      <c r="AB62" s="188">
        <v>10.256410256410257</v>
      </c>
      <c r="AC62" s="78">
        <v>18.9328743545611</v>
      </c>
      <c r="AD62" s="78">
        <v>16.363636363636363</v>
      </c>
      <c r="AE62" s="78">
        <v>112.14953271028037</v>
      </c>
      <c r="AF62" s="78">
        <v>22.494887525562373</v>
      </c>
      <c r="AG62" s="78">
        <v>25.052</v>
      </c>
      <c r="AH62" s="78">
        <v>10.330578512396695</v>
      </c>
      <c r="AI62" s="170">
        <v>22.132796780684103</v>
      </c>
      <c r="AJ62" s="170">
        <v>94.736842105263165</v>
      </c>
    </row>
    <row r="63" spans="2:36" ht="30.95" customHeight="1" thickBot="1">
      <c r="B63" s="116">
        <v>52</v>
      </c>
      <c r="C63" s="76" t="s">
        <v>695</v>
      </c>
      <c r="D63" s="61" t="s">
        <v>1025</v>
      </c>
      <c r="E63" s="78" t="s">
        <v>5</v>
      </c>
      <c r="F63" s="78" t="s">
        <v>5</v>
      </c>
      <c r="G63" s="78" t="s">
        <v>5</v>
      </c>
      <c r="H63" s="78" t="s">
        <v>5</v>
      </c>
      <c r="I63" s="78" t="s">
        <v>5</v>
      </c>
      <c r="J63" s="78" t="s">
        <v>5</v>
      </c>
      <c r="K63" s="78" t="s">
        <v>5</v>
      </c>
      <c r="L63" s="78" t="s">
        <v>5</v>
      </c>
      <c r="M63" s="78" t="s">
        <v>5</v>
      </c>
      <c r="N63" s="78" t="s">
        <v>5</v>
      </c>
      <c r="O63" s="78" t="s">
        <v>5</v>
      </c>
      <c r="P63" s="78" t="s">
        <v>5</v>
      </c>
      <c r="Q63" s="78" t="s">
        <v>5</v>
      </c>
      <c r="R63" s="78" t="s">
        <v>5</v>
      </c>
      <c r="S63" s="78" t="s">
        <v>5</v>
      </c>
      <c r="T63" s="78" t="s">
        <v>5</v>
      </c>
      <c r="U63" s="78" t="s">
        <v>5</v>
      </c>
      <c r="V63" s="78" t="s">
        <v>5</v>
      </c>
      <c r="W63" s="78" t="s">
        <v>5</v>
      </c>
      <c r="X63" s="78" t="s">
        <v>5</v>
      </c>
      <c r="Y63" s="78" t="s">
        <v>5</v>
      </c>
      <c r="Z63" s="78" t="s">
        <v>5</v>
      </c>
      <c r="AA63" s="78" t="s">
        <v>5</v>
      </c>
      <c r="AB63" s="78">
        <v>0</v>
      </c>
      <c r="AC63" s="78">
        <v>0.18960940462646947</v>
      </c>
      <c r="AD63" s="78" t="s">
        <v>5</v>
      </c>
      <c r="AE63" s="78" t="s">
        <v>5</v>
      </c>
      <c r="AF63" s="78">
        <v>14.925373134328359</v>
      </c>
      <c r="AG63" s="78">
        <v>0</v>
      </c>
      <c r="AH63" s="78">
        <v>27.173913043478262</v>
      </c>
      <c r="AI63" s="170">
        <v>26.178010471204189</v>
      </c>
      <c r="AJ63" s="170">
        <v>0</v>
      </c>
    </row>
    <row r="64" spans="2:36" ht="30.95" customHeight="1" thickBot="1">
      <c r="B64" s="116">
        <v>53</v>
      </c>
      <c r="C64" s="76" t="s">
        <v>1189</v>
      </c>
      <c r="D64" s="354" t="s">
        <v>623</v>
      </c>
      <c r="E64" s="188" t="s">
        <v>5</v>
      </c>
      <c r="F64" s="188" t="s">
        <v>5</v>
      </c>
      <c r="G64" s="188" t="s">
        <v>5</v>
      </c>
      <c r="H64" s="188" t="s">
        <v>5</v>
      </c>
      <c r="I64" s="188" t="s">
        <v>5</v>
      </c>
      <c r="J64" s="188" t="s">
        <v>5</v>
      </c>
      <c r="K64" s="188" t="s">
        <v>5</v>
      </c>
      <c r="L64" s="188" t="s">
        <v>5</v>
      </c>
      <c r="M64" s="188" t="s">
        <v>5</v>
      </c>
      <c r="N64" s="188" t="s">
        <v>5</v>
      </c>
      <c r="O64" s="188" t="s">
        <v>5</v>
      </c>
      <c r="P64" s="188" t="s">
        <v>5</v>
      </c>
      <c r="Q64" s="188" t="s">
        <v>5</v>
      </c>
      <c r="R64" s="188" t="s">
        <v>5</v>
      </c>
      <c r="S64" s="188" t="s">
        <v>5</v>
      </c>
      <c r="T64" s="188" t="s">
        <v>5</v>
      </c>
      <c r="U64" s="188" t="s">
        <v>5</v>
      </c>
      <c r="V64" s="188" t="s">
        <v>5</v>
      </c>
      <c r="W64" s="188" t="s">
        <v>5</v>
      </c>
      <c r="X64" s="188" t="s">
        <v>5</v>
      </c>
      <c r="Y64" s="188" t="s">
        <v>5</v>
      </c>
      <c r="Z64" s="188" t="s">
        <v>5</v>
      </c>
      <c r="AA64" s="188" t="s">
        <v>5</v>
      </c>
      <c r="AB64" s="188" t="s">
        <v>5</v>
      </c>
      <c r="AC64" s="188" t="s">
        <v>5</v>
      </c>
      <c r="AD64" s="188" t="s">
        <v>5</v>
      </c>
      <c r="AE64" s="78" t="s">
        <v>5</v>
      </c>
      <c r="AF64" s="78" t="s">
        <v>5</v>
      </c>
      <c r="AG64" s="78" t="s">
        <v>5</v>
      </c>
      <c r="AH64" s="78">
        <v>0</v>
      </c>
      <c r="AI64" s="170">
        <v>37.037037037037038</v>
      </c>
      <c r="AJ64" s="170">
        <v>0</v>
      </c>
    </row>
    <row r="65" spans="2:36" ht="30.95" customHeight="1" thickBot="1">
      <c r="B65" s="116">
        <v>54</v>
      </c>
      <c r="C65" s="76" t="s">
        <v>554</v>
      </c>
      <c r="D65" s="61" t="s">
        <v>1028</v>
      </c>
      <c r="E65" s="234">
        <v>18.518518518518519</v>
      </c>
      <c r="F65" s="234">
        <v>32.467532467532465</v>
      </c>
      <c r="G65" s="234">
        <v>25.974025974025977</v>
      </c>
      <c r="H65" s="77">
        <v>0</v>
      </c>
      <c r="I65" s="77">
        <v>19.480519480519479</v>
      </c>
      <c r="J65" s="77">
        <v>12.738853503184714</v>
      </c>
      <c r="K65" s="77">
        <v>12.738853503184714</v>
      </c>
      <c r="L65" s="77">
        <v>6.369426751592357</v>
      </c>
      <c r="M65" s="77">
        <v>19.108280254777068</v>
      </c>
      <c r="N65" s="77">
        <v>7.5757575757575761</v>
      </c>
      <c r="O65" s="77">
        <v>0</v>
      </c>
      <c r="P65" s="77">
        <v>44.776119402985074</v>
      </c>
      <c r="Q65" s="77">
        <v>14.388489208633095</v>
      </c>
      <c r="R65" s="78" t="s">
        <v>5</v>
      </c>
      <c r="S65" s="78" t="s">
        <v>5</v>
      </c>
      <c r="T65" s="78" t="s">
        <v>5</v>
      </c>
      <c r="U65" s="78" t="s">
        <v>5</v>
      </c>
      <c r="V65" s="78">
        <v>0</v>
      </c>
      <c r="W65" s="78">
        <v>15.873015873015872</v>
      </c>
      <c r="X65" s="78">
        <v>31.746031746031743</v>
      </c>
      <c r="Y65" s="78">
        <v>51.282051282051277</v>
      </c>
      <c r="Z65" s="78">
        <v>12.195121951219512</v>
      </c>
      <c r="AA65" s="78">
        <v>54.347826086956523</v>
      </c>
      <c r="AB65" s="78">
        <v>34.482758620689651</v>
      </c>
      <c r="AC65" s="78">
        <v>28.169014084507044</v>
      </c>
      <c r="AD65" s="78">
        <v>72.463768115942031</v>
      </c>
      <c r="AE65" s="78">
        <v>0</v>
      </c>
      <c r="AF65" s="78">
        <v>17.241379310344826</v>
      </c>
      <c r="AG65" s="78">
        <v>0</v>
      </c>
      <c r="AH65" s="78">
        <v>50.847457627118651</v>
      </c>
      <c r="AI65" s="170">
        <v>67.79661016949153</v>
      </c>
      <c r="AJ65" s="170">
        <v>100</v>
      </c>
    </row>
    <row r="66" spans="2:36" ht="30.95" customHeight="1" thickBot="1">
      <c r="B66" s="116">
        <v>55</v>
      </c>
      <c r="C66" s="76" t="s">
        <v>717</v>
      </c>
      <c r="D66" s="61" t="s">
        <v>1027</v>
      </c>
      <c r="E66" s="78" t="s">
        <v>5</v>
      </c>
      <c r="F66" s="78" t="s">
        <v>5</v>
      </c>
      <c r="G66" s="78" t="s">
        <v>5</v>
      </c>
      <c r="H66" s="78" t="s">
        <v>5</v>
      </c>
      <c r="I66" s="78" t="s">
        <v>5</v>
      </c>
      <c r="J66" s="78" t="s">
        <v>5</v>
      </c>
      <c r="K66" s="78" t="s">
        <v>5</v>
      </c>
      <c r="L66" s="78" t="s">
        <v>5</v>
      </c>
      <c r="M66" s="78" t="s">
        <v>5</v>
      </c>
      <c r="N66" s="78" t="s">
        <v>5</v>
      </c>
      <c r="O66" s="78" t="s">
        <v>5</v>
      </c>
      <c r="P66" s="78" t="s">
        <v>5</v>
      </c>
      <c r="Q66" s="78" t="s">
        <v>5</v>
      </c>
      <c r="R66" s="78" t="s">
        <v>5</v>
      </c>
      <c r="S66" s="78" t="s">
        <v>5</v>
      </c>
      <c r="T66" s="78" t="s">
        <v>5</v>
      </c>
      <c r="U66" s="78" t="s">
        <v>5</v>
      </c>
      <c r="V66" s="78" t="s">
        <v>5</v>
      </c>
      <c r="W66" s="78" t="s">
        <v>5</v>
      </c>
      <c r="X66" s="122" t="s">
        <v>5</v>
      </c>
      <c r="Y66" s="170" t="s">
        <v>5</v>
      </c>
      <c r="Z66" s="170" t="s">
        <v>5</v>
      </c>
      <c r="AA66" s="170" t="s">
        <v>5</v>
      </c>
      <c r="AB66" s="170" t="s">
        <v>5</v>
      </c>
      <c r="AC66" s="170" t="s">
        <v>5</v>
      </c>
      <c r="AD66" s="170" t="s">
        <v>5</v>
      </c>
      <c r="AE66" s="170" t="s">
        <v>5</v>
      </c>
      <c r="AF66" s="78">
        <v>17.35357917570499</v>
      </c>
      <c r="AG66" s="78">
        <v>16.405000000000001</v>
      </c>
      <c r="AH66" s="78">
        <v>6.0175054704595192</v>
      </c>
      <c r="AI66" s="170">
        <v>226.35135135135135</v>
      </c>
      <c r="AJ66" s="170">
        <v>45.562411010915994</v>
      </c>
    </row>
    <row r="67" spans="2:36" ht="30.95" customHeight="1" thickBot="1">
      <c r="B67" s="116">
        <v>56</v>
      </c>
      <c r="C67" s="76" t="s">
        <v>479</v>
      </c>
      <c r="D67" s="61" t="s">
        <v>1007</v>
      </c>
      <c r="E67" s="77">
        <v>0</v>
      </c>
      <c r="F67" s="77">
        <v>0</v>
      </c>
      <c r="G67" s="77">
        <v>0</v>
      </c>
      <c r="H67" s="77">
        <v>0</v>
      </c>
      <c r="I67" s="77">
        <v>0</v>
      </c>
      <c r="J67" s="77">
        <v>0</v>
      </c>
      <c r="K67" s="77">
        <v>0</v>
      </c>
      <c r="L67" s="77">
        <v>0</v>
      </c>
      <c r="M67" s="77">
        <v>0</v>
      </c>
      <c r="N67" s="77">
        <v>0</v>
      </c>
      <c r="O67" s="77">
        <v>0</v>
      </c>
      <c r="P67" s="77">
        <v>0</v>
      </c>
      <c r="Q67" s="77">
        <v>0</v>
      </c>
      <c r="R67" s="78">
        <v>0</v>
      </c>
      <c r="S67" s="78">
        <v>0</v>
      </c>
      <c r="T67" s="78">
        <v>0</v>
      </c>
      <c r="U67" s="78">
        <v>0</v>
      </c>
      <c r="V67" s="78">
        <v>9.3457943925233646</v>
      </c>
      <c r="W67" s="78">
        <v>18.867924528301884</v>
      </c>
      <c r="X67" s="122">
        <v>10</v>
      </c>
      <c r="Y67" s="170">
        <v>0</v>
      </c>
      <c r="Z67" s="78">
        <v>14.084507042253522</v>
      </c>
      <c r="AA67" s="78">
        <v>0</v>
      </c>
      <c r="AB67" s="170">
        <v>0</v>
      </c>
      <c r="AC67" s="78">
        <v>0</v>
      </c>
      <c r="AD67" s="78">
        <v>0</v>
      </c>
      <c r="AE67" s="78">
        <v>15.625</v>
      </c>
      <c r="AF67" s="78">
        <v>0</v>
      </c>
      <c r="AG67" s="78" t="s">
        <v>5</v>
      </c>
      <c r="AH67" s="78" t="s">
        <v>5</v>
      </c>
      <c r="AI67" s="170" t="s">
        <v>5</v>
      </c>
      <c r="AJ67" s="170" t="s">
        <v>5</v>
      </c>
    </row>
    <row r="68" spans="2:36" ht="30.95" customHeight="1" thickBot="1">
      <c r="B68" s="116">
        <v>57</v>
      </c>
      <c r="C68" s="76" t="s">
        <v>562</v>
      </c>
      <c r="D68" s="61" t="s">
        <v>1018</v>
      </c>
      <c r="E68" s="77">
        <v>103.44827586206897</v>
      </c>
      <c r="F68" s="77">
        <v>0</v>
      </c>
      <c r="G68" s="77">
        <v>0</v>
      </c>
      <c r="H68" s="77">
        <v>448.27586206896552</v>
      </c>
      <c r="I68" s="77">
        <v>1655.1724137931035</v>
      </c>
      <c r="J68" s="77">
        <v>23.255813953488371</v>
      </c>
      <c r="K68" s="77">
        <v>69.767441860465112</v>
      </c>
      <c r="L68" s="77">
        <v>162.79069767441862</v>
      </c>
      <c r="M68" s="77">
        <v>0</v>
      </c>
      <c r="N68" s="77">
        <v>0</v>
      </c>
      <c r="O68" s="77">
        <v>0</v>
      </c>
      <c r="P68" s="77">
        <v>15.09433962264151</v>
      </c>
      <c r="Q68" s="77">
        <v>11.152416356877323</v>
      </c>
      <c r="R68" s="78" t="s">
        <v>5</v>
      </c>
      <c r="S68" s="78" t="s">
        <v>5</v>
      </c>
      <c r="T68" s="78" t="s">
        <v>5</v>
      </c>
      <c r="U68" s="78" t="s">
        <v>5</v>
      </c>
      <c r="V68" s="78" t="s">
        <v>5</v>
      </c>
      <c r="W68" s="78" t="s">
        <v>5</v>
      </c>
      <c r="X68" s="122" t="s">
        <v>5</v>
      </c>
      <c r="Y68" s="170" t="s">
        <v>5</v>
      </c>
      <c r="Z68" s="78" t="s">
        <v>5</v>
      </c>
      <c r="AA68" s="78" t="s">
        <v>5</v>
      </c>
      <c r="AB68" s="78" t="s">
        <v>5</v>
      </c>
      <c r="AC68" s="78">
        <v>41.095890410958901</v>
      </c>
      <c r="AD68" s="78">
        <v>15.873015873015872</v>
      </c>
      <c r="AE68" s="78">
        <v>16.949152542372882</v>
      </c>
      <c r="AF68" s="78">
        <v>0</v>
      </c>
      <c r="AG68" s="78" t="s">
        <v>5</v>
      </c>
      <c r="AH68" s="78" t="s">
        <v>5</v>
      </c>
      <c r="AI68" s="170" t="s">
        <v>5</v>
      </c>
      <c r="AJ68" s="170" t="s">
        <v>5</v>
      </c>
    </row>
    <row r="69" spans="2:36" ht="30.95" customHeight="1" thickBot="1">
      <c r="B69" s="116">
        <v>58</v>
      </c>
      <c r="C69" s="76" t="s">
        <v>471</v>
      </c>
      <c r="D69" s="61" t="s">
        <v>1032</v>
      </c>
      <c r="E69" s="77">
        <v>0</v>
      </c>
      <c r="F69" s="77">
        <v>0</v>
      </c>
      <c r="G69" s="77">
        <v>0</v>
      </c>
      <c r="H69" s="78">
        <v>0</v>
      </c>
      <c r="I69" s="78">
        <v>0</v>
      </c>
      <c r="J69" s="78">
        <v>0</v>
      </c>
      <c r="K69" s="78">
        <v>0</v>
      </c>
      <c r="L69" s="78">
        <v>0</v>
      </c>
      <c r="M69" s="78">
        <v>0</v>
      </c>
      <c r="N69" s="78">
        <v>0</v>
      </c>
      <c r="O69" s="78">
        <v>0</v>
      </c>
      <c r="P69" s="78">
        <v>0</v>
      </c>
      <c r="Q69" s="78">
        <v>0</v>
      </c>
      <c r="R69" s="78" t="s">
        <v>5</v>
      </c>
      <c r="S69" s="78" t="s">
        <v>5</v>
      </c>
      <c r="T69" s="78" t="s">
        <v>5</v>
      </c>
      <c r="U69" s="78" t="s">
        <v>5</v>
      </c>
      <c r="V69" s="78">
        <v>0</v>
      </c>
      <c r="W69" s="78">
        <v>0</v>
      </c>
      <c r="X69" s="122">
        <v>0</v>
      </c>
      <c r="Y69" s="170">
        <v>0</v>
      </c>
      <c r="Z69" s="78">
        <v>0</v>
      </c>
      <c r="AA69" s="78">
        <v>0</v>
      </c>
      <c r="AB69" s="78">
        <v>0</v>
      </c>
      <c r="AC69" s="78">
        <v>0</v>
      </c>
      <c r="AD69" s="78">
        <v>0</v>
      </c>
      <c r="AE69" s="78">
        <v>0</v>
      </c>
      <c r="AF69" s="78" t="s">
        <v>5</v>
      </c>
      <c r="AG69" s="78" t="s">
        <v>5</v>
      </c>
      <c r="AH69" s="78" t="s">
        <v>5</v>
      </c>
      <c r="AI69" s="170" t="s">
        <v>5</v>
      </c>
      <c r="AJ69" s="170" t="s">
        <v>5</v>
      </c>
    </row>
    <row r="70" spans="2:36" ht="30.95" customHeight="1" thickBot="1">
      <c r="B70" s="116">
        <v>59</v>
      </c>
      <c r="C70" s="76" t="s">
        <v>446</v>
      </c>
      <c r="D70" s="61" t="s">
        <v>990</v>
      </c>
      <c r="E70" s="77">
        <v>0</v>
      </c>
      <c r="F70" s="77">
        <v>0</v>
      </c>
      <c r="G70" s="77">
        <v>0</v>
      </c>
      <c r="H70" s="77">
        <v>0</v>
      </c>
      <c r="I70" s="77">
        <v>0</v>
      </c>
      <c r="J70" s="77">
        <v>0</v>
      </c>
      <c r="K70" s="77">
        <v>0</v>
      </c>
      <c r="L70" s="77">
        <v>0</v>
      </c>
      <c r="M70" s="77">
        <v>0</v>
      </c>
      <c r="N70" s="77">
        <v>0</v>
      </c>
      <c r="O70" s="77">
        <v>0</v>
      </c>
      <c r="P70" s="77">
        <v>0</v>
      </c>
      <c r="Q70" s="77">
        <v>0</v>
      </c>
      <c r="R70" s="78">
        <v>0</v>
      </c>
      <c r="S70" s="78">
        <v>3.6900369003690034</v>
      </c>
      <c r="T70" s="78">
        <v>0</v>
      </c>
      <c r="U70" s="78">
        <v>0</v>
      </c>
      <c r="V70" s="78" t="s">
        <v>5</v>
      </c>
      <c r="W70" s="78" t="s">
        <v>5</v>
      </c>
      <c r="X70" s="122" t="s">
        <v>5</v>
      </c>
      <c r="Y70" s="170">
        <v>0</v>
      </c>
      <c r="Z70" s="78">
        <v>0</v>
      </c>
      <c r="AA70" s="78">
        <v>0</v>
      </c>
      <c r="AB70" s="78" t="s">
        <v>5</v>
      </c>
      <c r="AC70" s="78" t="s">
        <v>5</v>
      </c>
      <c r="AD70" s="78" t="s">
        <v>5</v>
      </c>
      <c r="AE70" s="78" t="s">
        <v>5</v>
      </c>
      <c r="AF70" s="78" t="s">
        <v>5</v>
      </c>
      <c r="AG70" s="78" t="s">
        <v>5</v>
      </c>
      <c r="AH70" s="78" t="s">
        <v>5</v>
      </c>
      <c r="AI70" s="170" t="s">
        <v>5</v>
      </c>
      <c r="AJ70" s="170" t="s">
        <v>5</v>
      </c>
    </row>
    <row r="71" spans="2:36" ht="30.95" customHeight="1" thickBot="1">
      <c r="B71" s="116">
        <v>60</v>
      </c>
      <c r="C71" s="76" t="s">
        <v>450</v>
      </c>
      <c r="D71" s="61" t="s">
        <v>1006</v>
      </c>
      <c r="E71" s="77">
        <v>0</v>
      </c>
      <c r="F71" s="77">
        <v>0</v>
      </c>
      <c r="G71" s="77">
        <v>0</v>
      </c>
      <c r="H71" s="77">
        <v>0</v>
      </c>
      <c r="I71" s="77">
        <v>0</v>
      </c>
      <c r="J71" s="77">
        <v>0</v>
      </c>
      <c r="K71" s="77">
        <v>0</v>
      </c>
      <c r="L71" s="77">
        <v>0</v>
      </c>
      <c r="M71" s="77">
        <v>0</v>
      </c>
      <c r="N71" s="77">
        <v>0</v>
      </c>
      <c r="O71" s="77">
        <v>11.235955056179774</v>
      </c>
      <c r="P71" s="77">
        <v>0</v>
      </c>
      <c r="Q71" s="77">
        <v>0</v>
      </c>
      <c r="R71" s="78" t="s">
        <v>5</v>
      </c>
      <c r="S71" s="78" t="s">
        <v>5</v>
      </c>
      <c r="T71" s="78" t="s">
        <v>5</v>
      </c>
      <c r="U71" s="78" t="s">
        <v>5</v>
      </c>
      <c r="V71" s="78" t="s">
        <v>5</v>
      </c>
      <c r="W71" s="78" t="s">
        <v>5</v>
      </c>
      <c r="X71" s="122" t="s">
        <v>5</v>
      </c>
      <c r="Y71" s="170" t="s">
        <v>5</v>
      </c>
      <c r="Z71" s="78" t="s">
        <v>5</v>
      </c>
      <c r="AA71" s="78" t="s">
        <v>5</v>
      </c>
      <c r="AB71" s="78" t="s">
        <v>5</v>
      </c>
      <c r="AC71" s="78" t="s">
        <v>5</v>
      </c>
      <c r="AD71" s="78" t="s">
        <v>5</v>
      </c>
      <c r="AE71" s="78" t="s">
        <v>5</v>
      </c>
      <c r="AF71" s="78" t="s">
        <v>5</v>
      </c>
      <c r="AG71" s="78" t="s">
        <v>5</v>
      </c>
      <c r="AH71" s="78" t="s">
        <v>5</v>
      </c>
      <c r="AI71" s="78" t="s">
        <v>5</v>
      </c>
      <c r="AJ71" s="170" t="s">
        <v>5</v>
      </c>
    </row>
    <row r="72" spans="2:36" ht="30.95" customHeight="1" thickBot="1">
      <c r="B72" s="116">
        <v>61</v>
      </c>
      <c r="C72" s="76" t="s">
        <v>475</v>
      </c>
      <c r="D72" s="61" t="s">
        <v>1036</v>
      </c>
      <c r="E72" s="77">
        <v>0</v>
      </c>
      <c r="F72" s="77">
        <v>0</v>
      </c>
      <c r="G72" s="77">
        <v>0</v>
      </c>
      <c r="H72" s="77">
        <v>5.4644808743169397</v>
      </c>
      <c r="I72" s="77">
        <v>10.928961748633879</v>
      </c>
      <c r="J72" s="77">
        <v>54.644808743169399</v>
      </c>
      <c r="K72" s="77">
        <v>5.4644808743169397</v>
      </c>
      <c r="L72" s="77">
        <v>0</v>
      </c>
      <c r="M72" s="77">
        <v>10.928961748633879</v>
      </c>
      <c r="N72" s="77">
        <v>0</v>
      </c>
      <c r="O72" s="77">
        <v>5.4644808743169397</v>
      </c>
      <c r="P72" s="77">
        <v>0</v>
      </c>
      <c r="Q72" s="77">
        <v>0</v>
      </c>
      <c r="R72" s="78" t="s">
        <v>5</v>
      </c>
      <c r="S72" s="78" t="s">
        <v>5</v>
      </c>
      <c r="T72" s="78" t="s">
        <v>5</v>
      </c>
      <c r="U72" s="78" t="s">
        <v>5</v>
      </c>
      <c r="V72" s="78" t="s">
        <v>5</v>
      </c>
      <c r="W72" s="78" t="s">
        <v>5</v>
      </c>
      <c r="X72" s="122" t="s">
        <v>5</v>
      </c>
      <c r="Y72" s="170" t="s">
        <v>5</v>
      </c>
      <c r="Z72" s="78" t="s">
        <v>5</v>
      </c>
      <c r="AA72" s="78" t="s">
        <v>5</v>
      </c>
      <c r="AB72" s="78" t="s">
        <v>5</v>
      </c>
      <c r="AC72" s="78" t="s">
        <v>5</v>
      </c>
      <c r="AD72" s="78" t="s">
        <v>5</v>
      </c>
      <c r="AE72" s="78" t="s">
        <v>5</v>
      </c>
      <c r="AF72" s="78" t="s">
        <v>5</v>
      </c>
      <c r="AG72" s="78" t="s">
        <v>5</v>
      </c>
      <c r="AH72" s="78" t="s">
        <v>5</v>
      </c>
      <c r="AI72" s="78" t="s">
        <v>5</v>
      </c>
      <c r="AJ72" s="170" t="s">
        <v>5</v>
      </c>
    </row>
    <row r="73" spans="2:36" ht="30.95" customHeight="1" thickBot="1">
      <c r="B73" s="116">
        <v>62</v>
      </c>
      <c r="C73" s="76" t="s">
        <v>596</v>
      </c>
      <c r="D73" s="61" t="s">
        <v>1037</v>
      </c>
      <c r="E73" s="77">
        <v>0</v>
      </c>
      <c r="F73" s="77">
        <v>9.2592592592592595</v>
      </c>
      <c r="G73" s="77">
        <v>0</v>
      </c>
      <c r="H73" s="77">
        <v>0</v>
      </c>
      <c r="I73" s="77">
        <v>9.2592592592592595</v>
      </c>
      <c r="J73" s="77">
        <v>7.4626865671641793</v>
      </c>
      <c r="K73" s="77">
        <v>14.925373134328359</v>
      </c>
      <c r="L73" s="77">
        <v>0</v>
      </c>
      <c r="M73" s="77">
        <v>22.388059701492537</v>
      </c>
      <c r="N73" s="77">
        <v>7.4626865671641793</v>
      </c>
      <c r="O73" s="77">
        <v>7.4626865671641793</v>
      </c>
      <c r="P73" s="77">
        <v>14.388489208633095</v>
      </c>
      <c r="Q73" s="77">
        <v>0</v>
      </c>
      <c r="R73" s="78">
        <v>0</v>
      </c>
      <c r="S73" s="78">
        <v>0</v>
      </c>
      <c r="T73" s="78">
        <v>31.25</v>
      </c>
      <c r="U73" s="78">
        <v>0</v>
      </c>
      <c r="V73" s="78">
        <v>54.54545454545454</v>
      </c>
      <c r="W73" s="78">
        <v>13.513513513513514</v>
      </c>
      <c r="X73" s="122" t="s">
        <v>5</v>
      </c>
      <c r="Y73" s="170" t="s">
        <v>5</v>
      </c>
      <c r="Z73" s="78" t="s">
        <v>5</v>
      </c>
      <c r="AA73" s="78" t="s">
        <v>5</v>
      </c>
      <c r="AB73" s="78" t="s">
        <v>5</v>
      </c>
      <c r="AC73" s="78" t="s">
        <v>5</v>
      </c>
      <c r="AD73" s="78" t="s">
        <v>5</v>
      </c>
      <c r="AE73" s="78" t="s">
        <v>5</v>
      </c>
      <c r="AF73" s="78" t="s">
        <v>5</v>
      </c>
      <c r="AG73" s="78" t="s">
        <v>5</v>
      </c>
      <c r="AH73" s="78" t="s">
        <v>5</v>
      </c>
      <c r="AI73" s="170" t="s">
        <v>5</v>
      </c>
      <c r="AJ73" s="170" t="s">
        <v>5</v>
      </c>
    </row>
    <row r="74" spans="2:36" ht="30.95" customHeight="1" thickBot="1">
      <c r="B74" s="116">
        <v>63</v>
      </c>
      <c r="C74" s="305" t="s">
        <v>734</v>
      </c>
      <c r="D74" s="61" t="s">
        <v>1023</v>
      </c>
      <c r="E74" s="188" t="s">
        <v>5</v>
      </c>
      <c r="F74" s="188" t="s">
        <v>5</v>
      </c>
      <c r="G74" s="188" t="s">
        <v>5</v>
      </c>
      <c r="H74" s="188" t="s">
        <v>5</v>
      </c>
      <c r="I74" s="188" t="s">
        <v>5</v>
      </c>
      <c r="J74" s="188" t="s">
        <v>5</v>
      </c>
      <c r="K74" s="188" t="s">
        <v>5</v>
      </c>
      <c r="L74" s="188" t="s">
        <v>5</v>
      </c>
      <c r="M74" s="188" t="s">
        <v>5</v>
      </c>
      <c r="N74" s="188" t="s">
        <v>5</v>
      </c>
      <c r="O74" s="188" t="s">
        <v>5</v>
      </c>
      <c r="P74" s="188" t="s">
        <v>5</v>
      </c>
      <c r="Q74" s="188" t="s">
        <v>5</v>
      </c>
      <c r="R74" s="188" t="s">
        <v>5</v>
      </c>
      <c r="S74" s="188" t="s">
        <v>5</v>
      </c>
      <c r="T74" s="188" t="s">
        <v>5</v>
      </c>
      <c r="U74" s="188" t="s">
        <v>5</v>
      </c>
      <c r="V74" s="188" t="s">
        <v>5</v>
      </c>
      <c r="W74" s="188">
        <v>0</v>
      </c>
      <c r="X74" s="188">
        <v>0</v>
      </c>
      <c r="Y74" s="188">
        <v>0</v>
      </c>
      <c r="Z74" s="188">
        <v>0</v>
      </c>
      <c r="AA74" s="188">
        <v>0</v>
      </c>
      <c r="AB74" s="188">
        <v>0</v>
      </c>
      <c r="AC74" s="188">
        <v>0</v>
      </c>
      <c r="AD74" s="188">
        <v>0</v>
      </c>
      <c r="AE74" s="188">
        <v>0</v>
      </c>
      <c r="AF74" s="188">
        <v>4.2918454935622314</v>
      </c>
      <c r="AG74" s="188">
        <v>0</v>
      </c>
      <c r="AH74" s="78" t="s">
        <v>5</v>
      </c>
      <c r="AI74" s="78" t="s">
        <v>5</v>
      </c>
      <c r="AJ74" s="170" t="s">
        <v>5</v>
      </c>
    </row>
    <row r="75" spans="2:36" ht="30.95" hidden="1" customHeight="1" thickBot="1">
      <c r="B75" s="116">
        <v>64</v>
      </c>
      <c r="C75" s="305" t="s">
        <v>669</v>
      </c>
      <c r="D75" s="61" t="s">
        <v>1033</v>
      </c>
      <c r="E75" s="234" t="s">
        <v>5</v>
      </c>
      <c r="F75" s="234" t="s">
        <v>5</v>
      </c>
      <c r="G75" s="234" t="s">
        <v>5</v>
      </c>
      <c r="H75" s="234" t="s">
        <v>5</v>
      </c>
      <c r="I75" s="234" t="s">
        <v>5</v>
      </c>
      <c r="J75" s="234" t="s">
        <v>5</v>
      </c>
      <c r="K75" s="234" t="s">
        <v>5</v>
      </c>
      <c r="L75" s="234" t="s">
        <v>5</v>
      </c>
      <c r="M75" s="234" t="s">
        <v>5</v>
      </c>
      <c r="N75" s="234" t="s">
        <v>5</v>
      </c>
      <c r="O75" s="234" t="s">
        <v>5</v>
      </c>
      <c r="P75" s="234" t="s">
        <v>5</v>
      </c>
      <c r="Q75" s="234" t="s">
        <v>5</v>
      </c>
      <c r="R75" s="234" t="s">
        <v>5</v>
      </c>
      <c r="S75" s="234" t="s">
        <v>5</v>
      </c>
      <c r="T75" s="234" t="s">
        <v>5</v>
      </c>
      <c r="U75" s="234" t="s">
        <v>5</v>
      </c>
      <c r="V75" s="234" t="s">
        <v>5</v>
      </c>
      <c r="W75" s="234" t="s">
        <v>5</v>
      </c>
      <c r="X75" s="234" t="s">
        <v>5</v>
      </c>
      <c r="Y75" s="234" t="s">
        <v>5</v>
      </c>
      <c r="Z75" s="234" t="s">
        <v>5</v>
      </c>
      <c r="AA75" s="234" t="s">
        <v>5</v>
      </c>
      <c r="AB75" s="234" t="s">
        <v>5</v>
      </c>
      <c r="AC75" s="234" t="s">
        <v>5</v>
      </c>
      <c r="AD75" s="188">
        <v>20</v>
      </c>
      <c r="AE75" s="188">
        <v>0</v>
      </c>
      <c r="AF75" s="234" t="s">
        <v>5</v>
      </c>
      <c r="AG75" s="78" t="s">
        <v>5</v>
      </c>
      <c r="AH75" s="188" t="s">
        <v>5</v>
      </c>
      <c r="AI75" s="170" t="s">
        <v>5</v>
      </c>
      <c r="AJ75" s="170" t="s">
        <v>5</v>
      </c>
    </row>
    <row r="76" spans="2:36" ht="15.75" hidden="1" thickBot="1">
      <c r="B76" s="116">
        <v>65</v>
      </c>
      <c r="C76" s="76" t="s">
        <v>568</v>
      </c>
      <c r="D76" s="61" t="s">
        <v>1035</v>
      </c>
      <c r="E76" s="77">
        <v>0</v>
      </c>
      <c r="F76" s="77">
        <v>0</v>
      </c>
      <c r="G76" s="77">
        <v>0</v>
      </c>
      <c r="H76" s="77">
        <v>0</v>
      </c>
      <c r="I76" s="77">
        <v>0</v>
      </c>
      <c r="J76" s="77">
        <v>0</v>
      </c>
      <c r="K76" s="77">
        <v>0</v>
      </c>
      <c r="L76" s="77">
        <v>0</v>
      </c>
      <c r="M76" s="77">
        <v>0</v>
      </c>
      <c r="N76" s="77">
        <v>0</v>
      </c>
      <c r="O76" s="77">
        <v>0</v>
      </c>
      <c r="P76" s="77">
        <v>0</v>
      </c>
      <c r="Q76" s="77">
        <v>0</v>
      </c>
      <c r="R76" s="78" t="s">
        <v>5</v>
      </c>
      <c r="S76" s="78" t="s">
        <v>5</v>
      </c>
      <c r="T76" s="78" t="s">
        <v>5</v>
      </c>
      <c r="U76" s="78" t="s">
        <v>5</v>
      </c>
      <c r="V76" s="78">
        <v>0</v>
      </c>
      <c r="W76" s="78">
        <v>0</v>
      </c>
      <c r="X76" s="122">
        <v>0</v>
      </c>
      <c r="Y76" s="78">
        <v>0</v>
      </c>
      <c r="Z76" s="78" t="s">
        <v>5</v>
      </c>
      <c r="AA76" s="78">
        <v>0</v>
      </c>
      <c r="AB76" s="78" t="s">
        <v>5</v>
      </c>
      <c r="AC76" s="78" t="s">
        <v>5</v>
      </c>
      <c r="AD76" s="78" t="s">
        <v>5</v>
      </c>
      <c r="AE76" s="78" t="s">
        <v>5</v>
      </c>
      <c r="AF76" s="78" t="s">
        <v>5</v>
      </c>
      <c r="AG76" s="78" t="s">
        <v>5</v>
      </c>
      <c r="AH76" s="78" t="s">
        <v>5</v>
      </c>
      <c r="AI76" s="78" t="s">
        <v>5</v>
      </c>
      <c r="AJ76" s="170" t="s">
        <v>5</v>
      </c>
    </row>
    <row r="77" spans="2:36" ht="30.75" hidden="1" thickBot="1">
      <c r="B77" s="116">
        <v>66</v>
      </c>
      <c r="C77" s="76" t="s">
        <v>810</v>
      </c>
      <c r="D77" s="61" t="s">
        <v>1008</v>
      </c>
      <c r="E77" s="77">
        <v>2.0256798326209691E-2</v>
      </c>
      <c r="F77" s="77">
        <v>3.7531251984825827E-2</v>
      </c>
      <c r="G77" s="77">
        <v>4.3305290751722111E-2</v>
      </c>
      <c r="H77" s="77">
        <v>4.0418271368273966E-2</v>
      </c>
      <c r="I77" s="77">
        <v>3.1757213217929549E-2</v>
      </c>
      <c r="J77" s="77">
        <v>8.5336853004426127E-3</v>
      </c>
      <c r="K77" s="77">
        <v>5.4046673569469884E-2</v>
      </c>
      <c r="L77" s="77">
        <v>7.111404417035512E-2</v>
      </c>
      <c r="M77" s="77">
        <v>0.10524878537212558</v>
      </c>
      <c r="N77" s="77">
        <v>7.8622533218020277E-2</v>
      </c>
      <c r="O77" s="77">
        <v>0.10108611413745465</v>
      </c>
      <c r="P77" s="77">
        <v>0.19788513743262151</v>
      </c>
      <c r="Q77" s="77">
        <v>0.12683875541910453</v>
      </c>
      <c r="R77" s="78">
        <v>0</v>
      </c>
      <c r="S77" s="78" t="s">
        <v>5</v>
      </c>
      <c r="T77" s="78" t="s">
        <v>5</v>
      </c>
      <c r="U77" s="78" t="s">
        <v>5</v>
      </c>
      <c r="V77" s="78" t="s">
        <v>5</v>
      </c>
      <c r="W77" s="78" t="s">
        <v>5</v>
      </c>
      <c r="X77" s="122" t="s">
        <v>5</v>
      </c>
      <c r="Y77" s="78" t="s">
        <v>5</v>
      </c>
      <c r="Z77" s="78" t="s">
        <v>5</v>
      </c>
      <c r="AA77" s="78" t="s">
        <v>5</v>
      </c>
      <c r="AB77" s="78" t="s">
        <v>5</v>
      </c>
      <c r="AC77" s="78" t="s">
        <v>5</v>
      </c>
      <c r="AD77" s="78" t="s">
        <v>5</v>
      </c>
      <c r="AE77" s="78" t="s">
        <v>5</v>
      </c>
      <c r="AF77" s="78" t="s">
        <v>5</v>
      </c>
      <c r="AG77" s="78" t="s">
        <v>5</v>
      </c>
      <c r="AH77" s="78" t="s">
        <v>5</v>
      </c>
      <c r="AI77" s="78" t="s">
        <v>5</v>
      </c>
      <c r="AJ77" s="170" t="s">
        <v>5</v>
      </c>
    </row>
    <row r="78" spans="2:36" ht="15.75" hidden="1" thickBot="1">
      <c r="B78" s="116">
        <v>67</v>
      </c>
      <c r="C78" s="76" t="s">
        <v>456</v>
      </c>
      <c r="D78" s="61" t="s">
        <v>1039</v>
      </c>
      <c r="E78" s="77" t="s">
        <v>5</v>
      </c>
      <c r="F78" s="77" t="s">
        <v>5</v>
      </c>
      <c r="G78" s="77" t="s">
        <v>5</v>
      </c>
      <c r="H78" s="77" t="s">
        <v>5</v>
      </c>
      <c r="I78" s="77" t="s">
        <v>5</v>
      </c>
      <c r="J78" s="77" t="s">
        <v>5</v>
      </c>
      <c r="K78" s="77" t="s">
        <v>5</v>
      </c>
      <c r="L78" s="77" t="s">
        <v>5</v>
      </c>
      <c r="M78" s="77" t="s">
        <v>5</v>
      </c>
      <c r="N78" s="77" t="s">
        <v>5</v>
      </c>
      <c r="O78" s="77" t="s">
        <v>5</v>
      </c>
      <c r="P78" s="77" t="s">
        <v>5</v>
      </c>
      <c r="Q78" s="77" t="s">
        <v>5</v>
      </c>
      <c r="R78" s="77" t="s">
        <v>5</v>
      </c>
      <c r="S78" s="77" t="s">
        <v>5</v>
      </c>
      <c r="T78" s="77" t="s">
        <v>5</v>
      </c>
      <c r="U78" s="77" t="s">
        <v>5</v>
      </c>
      <c r="V78" s="77" t="s">
        <v>5</v>
      </c>
      <c r="W78" s="77" t="s">
        <v>5</v>
      </c>
      <c r="X78" s="77" t="s">
        <v>5</v>
      </c>
      <c r="Y78" s="77" t="s">
        <v>5</v>
      </c>
      <c r="Z78" s="77" t="s">
        <v>5</v>
      </c>
      <c r="AA78" s="77" t="s">
        <v>5</v>
      </c>
      <c r="AB78" s="77" t="s">
        <v>5</v>
      </c>
      <c r="AC78" s="77" t="s">
        <v>5</v>
      </c>
      <c r="AD78" s="77" t="s">
        <v>5</v>
      </c>
      <c r="AE78" s="77" t="s">
        <v>5</v>
      </c>
      <c r="AF78" s="77" t="s">
        <v>5</v>
      </c>
      <c r="AG78" s="78" t="s">
        <v>5</v>
      </c>
      <c r="AH78" s="78" t="s">
        <v>5</v>
      </c>
      <c r="AI78" s="78" t="s">
        <v>5</v>
      </c>
      <c r="AJ78" s="170" t="s">
        <v>5</v>
      </c>
    </row>
    <row r="79" spans="2:36">
      <c r="B79" s="189" t="s">
        <v>41</v>
      </c>
      <c r="AI79" s="98" t="s">
        <v>42</v>
      </c>
    </row>
    <row r="80" spans="2:36">
      <c r="B80" s="189" t="s">
        <v>43</v>
      </c>
      <c r="AI80" s="98" t="s">
        <v>19</v>
      </c>
    </row>
    <row r="81" spans="2:35">
      <c r="B81" s="190" t="s">
        <v>18</v>
      </c>
      <c r="AI81" s="98" t="s">
        <v>1179</v>
      </c>
    </row>
    <row r="82" spans="2:35">
      <c r="B82" s="191" t="s">
        <v>20</v>
      </c>
      <c r="AI82" s="98" t="s">
        <v>21</v>
      </c>
    </row>
  </sheetData>
  <protectedRanges>
    <protectedRange sqref="L42 N18:N21 N41:N42 N13:N16" name="Range1_6_2_4"/>
    <protectedRange sqref="O18:O21 O41:O42 O13:O16" name="Range1_4_4"/>
    <protectedRange sqref="N50 L71:O71 J68:K68 P73:Q73 O48 N73 M40:O40 O72:O73 J40:K40 E69:N69 M68:O68 J49:O49 O70 J44:O46 J51:O51 J66:O67 O12:Q12" name="Range1_6_2_1_5"/>
    <protectedRange sqref="O69" name="Range1_4_1_3"/>
    <protectedRange sqref="P18:Q19 P41:Q42 P14:Q16" name="Range1_4_2_4"/>
    <protectedRange sqref="P48:Q49 P51:Q51 P70:Q72 P40:Q40 P44:Q46 P66:Q68" name="Range1_6_2_1_1_4"/>
    <protectedRange sqref="P69:Q69" name="Range1_4_1_1_6"/>
  </protectedRanges>
  <phoneticPr fontId="82" type="noConversion"/>
  <pageMargins left="0.7" right="0.7" top="0.75" bottom="0.75" header="0.3" footer="0.3"/>
  <pageSetup paperSize="9" orientation="portrait" r:id="rId1"/>
  <headerFooter>
    <oddFooter>&amp;C&amp;"Calibri"&amp;11&amp;K000000&amp;10&amp;K663300Classification: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99E5A-EB9A-414D-A8E7-094E359C4896}">
  <sheetPr codeName="Sheet10">
    <pageSetUpPr autoPageBreaks="0"/>
  </sheetPr>
  <dimension ref="C8:AK133"/>
  <sheetViews>
    <sheetView rightToLeft="1" topLeftCell="U35" workbookViewId="0">
      <selection activeCell="AH46" sqref="AH46"/>
    </sheetView>
  </sheetViews>
  <sheetFormatPr defaultColWidth="8.85546875" defaultRowHeight="15"/>
  <cols>
    <col min="1" max="2" width="8.85546875" style="98"/>
    <col min="3" max="3" width="5.42578125" style="98" customWidth="1"/>
    <col min="4" max="4" width="60" style="98" customWidth="1"/>
    <col min="5" max="5" width="33.42578125" style="98" customWidth="1"/>
    <col min="6" max="10" width="15.42578125" style="98" customWidth="1"/>
    <col min="11" max="12" width="14.42578125" style="98" customWidth="1"/>
    <col min="13" max="13" width="15.140625" style="98" customWidth="1"/>
    <col min="14" max="25" width="14.42578125" style="98" customWidth="1"/>
    <col min="26" max="28" width="13.42578125" style="98" customWidth="1"/>
    <col min="29" max="29" width="13.7109375" style="98" customWidth="1"/>
    <col min="30" max="30" width="18" style="98" customWidth="1"/>
    <col min="31" max="31" width="15.7109375" style="98" customWidth="1"/>
    <col min="32" max="35" width="16.85546875" style="98" customWidth="1"/>
    <col min="36" max="36" width="15.140625" style="98" customWidth="1"/>
    <col min="37" max="37" width="16.28515625" style="98" bestFit="1" customWidth="1"/>
    <col min="38" max="16384" width="8.85546875" style="98"/>
  </cols>
  <sheetData>
    <row r="8" spans="3:37" ht="23.25" customHeight="1">
      <c r="C8" s="10"/>
      <c r="D8" s="10"/>
      <c r="E8" s="10"/>
      <c r="F8" s="10"/>
      <c r="G8" s="10"/>
      <c r="H8" s="10"/>
    </row>
    <row r="9" spans="3:37" ht="93" customHeight="1">
      <c r="D9" s="208" t="s">
        <v>1089</v>
      </c>
      <c r="E9" s="109"/>
      <c r="F9" s="109"/>
      <c r="G9" s="109"/>
      <c r="H9" s="109"/>
      <c r="I9" s="109"/>
      <c r="J9" s="109"/>
      <c r="K9" s="10"/>
      <c r="L9" s="10"/>
    </row>
    <row r="10" spans="3:37" ht="18">
      <c r="C10" s="32"/>
      <c r="D10" s="32"/>
      <c r="E10" s="32"/>
      <c r="F10" s="32"/>
      <c r="G10" s="32"/>
      <c r="H10" s="32"/>
      <c r="I10" s="32"/>
      <c r="J10" s="32"/>
      <c r="K10" s="32"/>
      <c r="L10" s="32"/>
      <c r="M10" s="32"/>
      <c r="N10" s="32"/>
      <c r="O10" s="32"/>
      <c r="P10" s="32"/>
      <c r="Q10" s="32"/>
      <c r="R10" s="32"/>
      <c r="S10" s="32"/>
      <c r="T10" s="32"/>
      <c r="U10" s="32"/>
      <c r="V10" s="32"/>
      <c r="W10" s="32"/>
      <c r="X10" s="32"/>
      <c r="Y10" s="32"/>
    </row>
    <row r="11" spans="3:37" ht="63.75" thickBot="1">
      <c r="C11" s="123" t="s">
        <v>4</v>
      </c>
      <c r="D11" s="120" t="s">
        <v>414</v>
      </c>
      <c r="E11" s="308" t="s">
        <v>415</v>
      </c>
      <c r="F11" s="93" t="s">
        <v>47</v>
      </c>
      <c r="G11" s="93" t="s">
        <v>48</v>
      </c>
      <c r="H11" s="93" t="s">
        <v>49</v>
      </c>
      <c r="I11" s="93" t="s">
        <v>50</v>
      </c>
      <c r="J11" s="93" t="s">
        <v>123</v>
      </c>
      <c r="K11" s="93" t="s">
        <v>124</v>
      </c>
      <c r="L11" s="93" t="s">
        <v>125</v>
      </c>
      <c r="M11" s="93" t="s">
        <v>126</v>
      </c>
      <c r="N11" s="93" t="s">
        <v>55</v>
      </c>
      <c r="O11" s="93" t="s">
        <v>56</v>
      </c>
      <c r="P11" s="93" t="s">
        <v>57</v>
      </c>
      <c r="Q11" s="93" t="s">
        <v>58</v>
      </c>
      <c r="R11" s="93" t="s">
        <v>59</v>
      </c>
      <c r="S11" s="93" t="s">
        <v>60</v>
      </c>
      <c r="T11" s="93" t="s">
        <v>61</v>
      </c>
      <c r="U11" s="93" t="s">
        <v>62</v>
      </c>
      <c r="V11" s="93" t="s">
        <v>63</v>
      </c>
      <c r="W11" s="93" t="s">
        <v>64</v>
      </c>
      <c r="X11" s="93" t="s">
        <v>127</v>
      </c>
      <c r="Y11" s="93" t="s">
        <v>128</v>
      </c>
      <c r="Z11" s="93" t="s">
        <v>258</v>
      </c>
      <c r="AA11" s="93" t="s">
        <v>282</v>
      </c>
      <c r="AB11" s="93" t="s">
        <v>287</v>
      </c>
      <c r="AC11" s="163" t="s">
        <v>326</v>
      </c>
      <c r="AD11" s="163" t="s">
        <v>343</v>
      </c>
      <c r="AE11" s="163" t="s">
        <v>364</v>
      </c>
      <c r="AF11" s="163" t="s">
        <v>373</v>
      </c>
      <c r="AG11" s="163" t="s">
        <v>396</v>
      </c>
      <c r="AH11" s="163" t="s">
        <v>410</v>
      </c>
      <c r="AI11" s="163" t="s">
        <v>627</v>
      </c>
      <c r="AJ11" s="163" t="s">
        <v>1105</v>
      </c>
      <c r="AK11" s="163" t="s">
        <v>1262</v>
      </c>
    </row>
    <row r="12" spans="3:37" ht="63.75" customHeight="1" thickBot="1">
      <c r="C12" s="116">
        <v>1</v>
      </c>
      <c r="D12" s="76" t="s">
        <v>711</v>
      </c>
      <c r="E12" s="61" t="s">
        <v>1218</v>
      </c>
      <c r="F12" s="79" t="s">
        <v>5</v>
      </c>
      <c r="G12" s="79" t="s">
        <v>5</v>
      </c>
      <c r="H12" s="79" t="s">
        <v>5</v>
      </c>
      <c r="I12" s="79" t="s">
        <v>5</v>
      </c>
      <c r="J12" s="79" t="s">
        <v>5</v>
      </c>
      <c r="K12" s="79" t="s">
        <v>5</v>
      </c>
      <c r="L12" s="79" t="s">
        <v>5</v>
      </c>
      <c r="M12" s="79" t="s">
        <v>5</v>
      </c>
      <c r="N12" s="79" t="s">
        <v>5</v>
      </c>
      <c r="O12" s="79" t="s">
        <v>5</v>
      </c>
      <c r="P12" s="79" t="s">
        <v>5</v>
      </c>
      <c r="Q12" s="79" t="s">
        <v>5</v>
      </c>
      <c r="R12" s="79" t="s">
        <v>5</v>
      </c>
      <c r="S12" s="79" t="s">
        <v>5</v>
      </c>
      <c r="T12" s="79" t="s">
        <v>5</v>
      </c>
      <c r="U12" s="79" t="s">
        <v>5</v>
      </c>
      <c r="V12" s="79" t="s">
        <v>5</v>
      </c>
      <c r="W12" s="79" t="s">
        <v>5</v>
      </c>
      <c r="X12" s="79" t="s">
        <v>5</v>
      </c>
      <c r="Y12" s="79" t="s">
        <v>5</v>
      </c>
      <c r="Z12" s="80" t="s">
        <v>5</v>
      </c>
      <c r="AA12" s="80" t="s">
        <v>5</v>
      </c>
      <c r="AB12" s="80" t="s">
        <v>5</v>
      </c>
      <c r="AC12" s="80" t="s">
        <v>5</v>
      </c>
      <c r="AD12" s="80" t="s">
        <v>5</v>
      </c>
      <c r="AE12" s="269" t="s">
        <v>5</v>
      </c>
      <c r="AF12" s="269" t="s">
        <v>5</v>
      </c>
      <c r="AG12" s="269" t="s">
        <v>5</v>
      </c>
      <c r="AH12" s="269" t="s">
        <v>5</v>
      </c>
      <c r="AI12" s="269">
        <v>1</v>
      </c>
      <c r="AJ12" s="269" t="s">
        <v>0</v>
      </c>
      <c r="AK12" s="469">
        <v>1</v>
      </c>
    </row>
    <row r="13" spans="3:37" ht="44.25" customHeight="1" thickBot="1">
      <c r="C13" s="116">
        <v>2</v>
      </c>
      <c r="D13" s="76" t="s">
        <v>806</v>
      </c>
      <c r="E13" s="61" t="s">
        <v>1068</v>
      </c>
      <c r="F13" s="79" t="s">
        <v>0</v>
      </c>
      <c r="G13" s="79" t="s">
        <v>0</v>
      </c>
      <c r="H13" s="79" t="s">
        <v>0</v>
      </c>
      <c r="I13" s="79" t="s">
        <v>0</v>
      </c>
      <c r="J13" s="79" t="s">
        <v>0</v>
      </c>
      <c r="K13" s="79" t="s">
        <v>0</v>
      </c>
      <c r="L13" s="79" t="s">
        <v>0</v>
      </c>
      <c r="M13" s="79" t="s">
        <v>0</v>
      </c>
      <c r="N13" s="79" t="s">
        <v>0</v>
      </c>
      <c r="O13" s="79" t="s">
        <v>0</v>
      </c>
      <c r="P13" s="79" t="s">
        <v>0</v>
      </c>
      <c r="Q13" s="79" t="s">
        <v>0</v>
      </c>
      <c r="R13" s="79" t="s">
        <v>0</v>
      </c>
      <c r="S13" s="79" t="s">
        <v>0</v>
      </c>
      <c r="T13" s="79" t="s">
        <v>0</v>
      </c>
      <c r="U13" s="79" t="s">
        <v>0</v>
      </c>
      <c r="V13" s="79" t="s">
        <v>0</v>
      </c>
      <c r="W13" s="79" t="s">
        <v>0</v>
      </c>
      <c r="X13" s="79" t="s">
        <v>0</v>
      </c>
      <c r="Y13" s="79">
        <v>0</v>
      </c>
      <c r="Z13" s="80" t="s">
        <v>0</v>
      </c>
      <c r="AA13" s="80" t="s">
        <v>0</v>
      </c>
      <c r="AB13" s="80" t="s">
        <v>0</v>
      </c>
      <c r="AC13" s="80" t="s">
        <v>0</v>
      </c>
      <c r="AD13" s="80" t="s">
        <v>0</v>
      </c>
      <c r="AE13" s="269" t="s">
        <v>0</v>
      </c>
      <c r="AF13" s="269">
        <v>1</v>
      </c>
      <c r="AG13" s="269" t="s">
        <v>0</v>
      </c>
      <c r="AH13" s="269" t="s">
        <v>0</v>
      </c>
      <c r="AI13" s="269" t="s">
        <v>0</v>
      </c>
      <c r="AJ13" s="269" t="s">
        <v>0</v>
      </c>
      <c r="AK13" s="469" t="s">
        <v>0</v>
      </c>
    </row>
    <row r="14" spans="3:37" ht="44.25" customHeight="1" thickBot="1">
      <c r="C14" s="116">
        <v>3</v>
      </c>
      <c r="D14" s="76" t="s">
        <v>1163</v>
      </c>
      <c r="E14" s="61" t="s">
        <v>1165</v>
      </c>
      <c r="F14" s="79" t="s">
        <v>0</v>
      </c>
      <c r="G14" s="79" t="s">
        <v>0</v>
      </c>
      <c r="H14" s="79" t="s">
        <v>0</v>
      </c>
      <c r="I14" s="79">
        <v>0.25</v>
      </c>
      <c r="J14" s="79">
        <v>0</v>
      </c>
      <c r="K14" s="79" t="s">
        <v>0</v>
      </c>
      <c r="L14" s="79">
        <v>0</v>
      </c>
      <c r="M14" s="79">
        <v>0</v>
      </c>
      <c r="N14" s="79" t="s">
        <v>0</v>
      </c>
      <c r="O14" s="79" t="s">
        <v>0</v>
      </c>
      <c r="P14" s="79" t="s">
        <v>0</v>
      </c>
      <c r="Q14" s="79">
        <v>1</v>
      </c>
      <c r="R14" s="79">
        <v>1</v>
      </c>
      <c r="S14" s="79">
        <v>0.5</v>
      </c>
      <c r="T14" s="79">
        <v>0</v>
      </c>
      <c r="U14" s="79" t="s">
        <v>0</v>
      </c>
      <c r="V14" s="79" t="s">
        <v>0</v>
      </c>
      <c r="W14" s="79" t="s">
        <v>0</v>
      </c>
      <c r="X14" s="79">
        <v>0</v>
      </c>
      <c r="Y14" s="79" t="s">
        <v>0</v>
      </c>
      <c r="Z14" s="80">
        <v>0</v>
      </c>
      <c r="AA14" s="80">
        <v>1</v>
      </c>
      <c r="AB14" s="80">
        <v>1</v>
      </c>
      <c r="AC14" s="80" t="s">
        <v>0</v>
      </c>
      <c r="AD14" s="80" t="s">
        <v>0</v>
      </c>
      <c r="AE14" s="269" t="s">
        <v>0</v>
      </c>
      <c r="AF14" s="269" t="s">
        <v>0</v>
      </c>
      <c r="AG14" s="269" t="s">
        <v>0</v>
      </c>
      <c r="AH14" s="269" t="s">
        <v>0</v>
      </c>
      <c r="AI14" s="269">
        <v>0</v>
      </c>
      <c r="AJ14" s="269" t="s">
        <v>0</v>
      </c>
      <c r="AK14" s="469" t="s">
        <v>0</v>
      </c>
    </row>
    <row r="15" spans="3:37" ht="44.25" customHeight="1" thickBot="1">
      <c r="C15" s="116">
        <v>4</v>
      </c>
      <c r="D15" s="76" t="s">
        <v>526</v>
      </c>
      <c r="E15" s="61" t="s">
        <v>1011</v>
      </c>
      <c r="F15" s="79" t="s">
        <v>0</v>
      </c>
      <c r="G15" s="79" t="s">
        <v>0</v>
      </c>
      <c r="H15" s="79" t="s">
        <v>0</v>
      </c>
      <c r="I15" s="79" t="s">
        <v>0</v>
      </c>
      <c r="J15" s="79" t="s">
        <v>0</v>
      </c>
      <c r="K15" s="79" t="s">
        <v>0</v>
      </c>
      <c r="L15" s="79" t="s">
        <v>0</v>
      </c>
      <c r="M15" s="79" t="s">
        <v>0</v>
      </c>
      <c r="N15" s="79" t="s">
        <v>0</v>
      </c>
      <c r="O15" s="79" t="s">
        <v>0</v>
      </c>
      <c r="P15" s="79" t="s">
        <v>0</v>
      </c>
      <c r="Q15" s="79" t="s">
        <v>0</v>
      </c>
      <c r="R15" s="79" t="s">
        <v>0</v>
      </c>
      <c r="S15" s="79" t="s">
        <v>0</v>
      </c>
      <c r="T15" s="79" t="s">
        <v>0</v>
      </c>
      <c r="U15" s="79" t="s">
        <v>0</v>
      </c>
      <c r="V15" s="79" t="s">
        <v>0</v>
      </c>
      <c r="W15" s="79" t="s">
        <v>0</v>
      </c>
      <c r="X15" s="79">
        <v>1</v>
      </c>
      <c r="Y15" s="79" t="s">
        <v>0</v>
      </c>
      <c r="Z15" s="80" t="s">
        <v>0</v>
      </c>
      <c r="AA15" s="80" t="s">
        <v>0</v>
      </c>
      <c r="AB15" s="80">
        <v>1</v>
      </c>
      <c r="AC15" s="80" t="s">
        <v>0</v>
      </c>
      <c r="AD15" s="80" t="s">
        <v>0</v>
      </c>
      <c r="AE15" s="269" t="s">
        <v>0</v>
      </c>
      <c r="AF15" s="269" t="s">
        <v>0</v>
      </c>
      <c r="AG15" s="269" t="s">
        <v>0</v>
      </c>
      <c r="AH15" s="269" t="s">
        <v>0</v>
      </c>
      <c r="AI15" s="269" t="s">
        <v>0</v>
      </c>
      <c r="AJ15" s="269" t="s">
        <v>0</v>
      </c>
      <c r="AK15" s="469" t="s">
        <v>0</v>
      </c>
    </row>
    <row r="16" spans="3:37" ht="44.25" customHeight="1" thickBot="1">
      <c r="C16" s="116">
        <v>5</v>
      </c>
      <c r="D16" s="41" t="s">
        <v>495</v>
      </c>
      <c r="E16" s="61" t="s">
        <v>995</v>
      </c>
      <c r="F16" s="79" t="s">
        <v>0</v>
      </c>
      <c r="G16" s="79" t="s">
        <v>0</v>
      </c>
      <c r="H16" s="79" t="s">
        <v>0</v>
      </c>
      <c r="I16" s="79" t="s">
        <v>0</v>
      </c>
      <c r="J16" s="79" t="s">
        <v>0</v>
      </c>
      <c r="K16" s="79" t="s">
        <v>0</v>
      </c>
      <c r="L16" s="79" t="s">
        <v>0</v>
      </c>
      <c r="M16" s="79" t="s">
        <v>0</v>
      </c>
      <c r="N16" s="79" t="s">
        <v>0</v>
      </c>
      <c r="O16" s="79" t="s">
        <v>0</v>
      </c>
      <c r="P16" s="79">
        <v>1</v>
      </c>
      <c r="Q16" s="79" t="s">
        <v>0</v>
      </c>
      <c r="R16" s="79" t="s">
        <v>0</v>
      </c>
      <c r="S16" s="79">
        <v>1</v>
      </c>
      <c r="T16" s="79" t="s">
        <v>0</v>
      </c>
      <c r="U16" s="79" t="s">
        <v>0</v>
      </c>
      <c r="V16" s="79">
        <v>1</v>
      </c>
      <c r="W16" s="79" t="s">
        <v>0</v>
      </c>
      <c r="X16" s="79">
        <v>1</v>
      </c>
      <c r="Y16" s="79" t="s">
        <v>0</v>
      </c>
      <c r="Z16" s="80" t="s">
        <v>0</v>
      </c>
      <c r="AA16" s="177" t="s">
        <v>0</v>
      </c>
      <c r="AB16" s="80" t="s">
        <v>0</v>
      </c>
      <c r="AC16" s="80" t="s">
        <v>0</v>
      </c>
      <c r="AD16" s="177" t="s">
        <v>0</v>
      </c>
      <c r="AE16" s="269" t="s">
        <v>0</v>
      </c>
      <c r="AF16" s="269" t="s">
        <v>0</v>
      </c>
      <c r="AG16" s="269" t="s">
        <v>0</v>
      </c>
      <c r="AH16" s="269">
        <v>1</v>
      </c>
      <c r="AI16" s="269">
        <v>1</v>
      </c>
      <c r="AJ16" s="269" t="s">
        <v>0</v>
      </c>
      <c r="AK16" s="469" t="s">
        <v>0</v>
      </c>
    </row>
    <row r="17" spans="3:37" ht="44.25" customHeight="1" thickBot="1">
      <c r="C17" s="116">
        <v>6</v>
      </c>
      <c r="D17" s="76" t="s">
        <v>513</v>
      </c>
      <c r="E17" s="61" t="s">
        <v>1048</v>
      </c>
      <c r="F17" s="79" t="s">
        <v>0</v>
      </c>
      <c r="G17" s="79" t="s">
        <v>0</v>
      </c>
      <c r="H17" s="79" t="s">
        <v>0</v>
      </c>
      <c r="I17" s="79" t="s">
        <v>0</v>
      </c>
      <c r="J17" s="79" t="s">
        <v>0</v>
      </c>
      <c r="K17" s="79" t="s">
        <v>0</v>
      </c>
      <c r="L17" s="79" t="s">
        <v>0</v>
      </c>
      <c r="M17" s="79" t="s">
        <v>0</v>
      </c>
      <c r="N17" s="79" t="s">
        <v>0</v>
      </c>
      <c r="O17" s="79" t="s">
        <v>0</v>
      </c>
      <c r="P17" s="79" t="s">
        <v>0</v>
      </c>
      <c r="Q17" s="79" t="s">
        <v>0</v>
      </c>
      <c r="R17" s="79" t="s">
        <v>0</v>
      </c>
      <c r="S17" s="79" t="s">
        <v>0</v>
      </c>
      <c r="T17" s="79" t="s">
        <v>0</v>
      </c>
      <c r="U17" s="79" t="s">
        <v>0</v>
      </c>
      <c r="V17" s="79" t="s">
        <v>0</v>
      </c>
      <c r="W17" s="79" t="s">
        <v>0</v>
      </c>
      <c r="X17" s="79" t="s">
        <v>0</v>
      </c>
      <c r="Y17" s="79" t="s">
        <v>0</v>
      </c>
      <c r="Z17" s="80" t="s">
        <v>0</v>
      </c>
      <c r="AA17" s="177" t="s">
        <v>0</v>
      </c>
      <c r="AB17" s="80" t="s">
        <v>0</v>
      </c>
      <c r="AC17" s="80" t="s">
        <v>0</v>
      </c>
      <c r="AD17" s="177" t="s">
        <v>0</v>
      </c>
      <c r="AE17" s="269" t="s">
        <v>0</v>
      </c>
      <c r="AF17" s="269" t="s">
        <v>0</v>
      </c>
      <c r="AG17" s="269" t="s">
        <v>0</v>
      </c>
      <c r="AH17" s="269">
        <v>0</v>
      </c>
      <c r="AI17" s="269" t="s">
        <v>0</v>
      </c>
      <c r="AJ17" s="269" t="s">
        <v>0</v>
      </c>
      <c r="AK17" s="469" t="s">
        <v>0</v>
      </c>
    </row>
    <row r="18" spans="3:37" ht="44.25" customHeight="1" thickBot="1">
      <c r="C18" s="116">
        <v>7</v>
      </c>
      <c r="D18" s="76" t="s">
        <v>544</v>
      </c>
      <c r="E18" s="61" t="s">
        <v>1012</v>
      </c>
      <c r="F18" s="79" t="s">
        <v>0</v>
      </c>
      <c r="G18" s="79" t="s">
        <v>0</v>
      </c>
      <c r="H18" s="79" t="s">
        <v>0</v>
      </c>
      <c r="I18" s="79" t="s">
        <v>0</v>
      </c>
      <c r="J18" s="79" t="s">
        <v>0</v>
      </c>
      <c r="K18" s="79" t="s">
        <v>0</v>
      </c>
      <c r="L18" s="79" t="s">
        <v>0</v>
      </c>
      <c r="M18" s="79" t="s">
        <v>0</v>
      </c>
      <c r="N18" s="79" t="s">
        <v>0</v>
      </c>
      <c r="O18" s="79" t="s">
        <v>0</v>
      </c>
      <c r="P18" s="79" t="s">
        <v>0</v>
      </c>
      <c r="Q18" s="79" t="s">
        <v>0</v>
      </c>
      <c r="R18" s="79" t="s">
        <v>0</v>
      </c>
      <c r="S18" s="79" t="s">
        <v>0</v>
      </c>
      <c r="T18" s="79" t="s">
        <v>0</v>
      </c>
      <c r="U18" s="79" t="s">
        <v>0</v>
      </c>
      <c r="V18" s="79" t="s">
        <v>0</v>
      </c>
      <c r="W18" s="79" t="s">
        <v>0</v>
      </c>
      <c r="X18" s="79" t="s">
        <v>0</v>
      </c>
      <c r="Y18" s="79" t="s">
        <v>0</v>
      </c>
      <c r="Z18" s="80" t="s">
        <v>0</v>
      </c>
      <c r="AA18" s="80" t="s">
        <v>0</v>
      </c>
      <c r="AB18" s="80" t="s">
        <v>0</v>
      </c>
      <c r="AC18" s="80" t="s">
        <v>0</v>
      </c>
      <c r="AD18" s="80" t="s">
        <v>0</v>
      </c>
      <c r="AE18" s="269" t="s">
        <v>0</v>
      </c>
      <c r="AF18" s="269" t="s">
        <v>0</v>
      </c>
      <c r="AG18" s="269" t="s">
        <v>0</v>
      </c>
      <c r="AH18" s="269">
        <v>0</v>
      </c>
      <c r="AI18" s="269" t="s">
        <v>0</v>
      </c>
      <c r="AJ18" s="269" t="s">
        <v>0</v>
      </c>
      <c r="AK18" s="469" t="s">
        <v>0</v>
      </c>
    </row>
    <row r="19" spans="3:37" ht="44.25" customHeight="1" thickBot="1">
      <c r="C19" s="116">
        <v>8</v>
      </c>
      <c r="D19" s="76" t="s">
        <v>693</v>
      </c>
      <c r="E19" s="61" t="s">
        <v>1062</v>
      </c>
      <c r="F19" s="79" t="s">
        <v>0</v>
      </c>
      <c r="G19" s="79" t="s">
        <v>0</v>
      </c>
      <c r="H19" s="79" t="s">
        <v>0</v>
      </c>
      <c r="I19" s="79" t="s">
        <v>0</v>
      </c>
      <c r="J19" s="79" t="s">
        <v>0</v>
      </c>
      <c r="K19" s="79" t="s">
        <v>0</v>
      </c>
      <c r="L19" s="79" t="s">
        <v>0</v>
      </c>
      <c r="M19" s="79" t="s">
        <v>0</v>
      </c>
      <c r="N19" s="79" t="s">
        <v>0</v>
      </c>
      <c r="O19" s="79" t="s">
        <v>0</v>
      </c>
      <c r="P19" s="79" t="s">
        <v>0</v>
      </c>
      <c r="Q19" s="79">
        <v>1</v>
      </c>
      <c r="R19" s="79" t="s">
        <v>0</v>
      </c>
      <c r="S19" s="79" t="s">
        <v>0</v>
      </c>
      <c r="T19" s="79" t="s">
        <v>0</v>
      </c>
      <c r="U19" s="79" t="s">
        <v>0</v>
      </c>
      <c r="V19" s="79">
        <v>0.97909999999999997</v>
      </c>
      <c r="W19" s="79" t="s">
        <v>0</v>
      </c>
      <c r="X19" s="79" t="s">
        <v>0</v>
      </c>
      <c r="Y19" s="79" t="s">
        <v>0</v>
      </c>
      <c r="Z19" s="80" t="s">
        <v>0</v>
      </c>
      <c r="AA19" s="80" t="s">
        <v>0</v>
      </c>
      <c r="AB19" s="80" t="s">
        <v>0</v>
      </c>
      <c r="AC19" s="80">
        <v>1</v>
      </c>
      <c r="AD19" s="80">
        <v>0</v>
      </c>
      <c r="AE19" s="269" t="s">
        <v>0</v>
      </c>
      <c r="AF19" s="269" t="s">
        <v>0</v>
      </c>
      <c r="AG19" s="269" t="s">
        <v>0</v>
      </c>
      <c r="AH19" s="269">
        <v>0.5</v>
      </c>
      <c r="AI19" s="269" t="s">
        <v>0</v>
      </c>
      <c r="AJ19" s="269" t="s">
        <v>0</v>
      </c>
      <c r="AK19" s="469" t="s">
        <v>0</v>
      </c>
    </row>
    <row r="20" spans="3:37" ht="44.25" customHeight="1" thickBot="1">
      <c r="C20" s="116">
        <v>9</v>
      </c>
      <c r="D20" s="76" t="s">
        <v>1156</v>
      </c>
      <c r="E20" s="354" t="s">
        <v>1155</v>
      </c>
      <c r="F20" s="79">
        <v>1</v>
      </c>
      <c r="G20" s="79" t="s">
        <v>0</v>
      </c>
      <c r="H20" s="79" t="s">
        <v>0</v>
      </c>
      <c r="I20" s="79">
        <v>1</v>
      </c>
      <c r="J20" s="79">
        <v>0</v>
      </c>
      <c r="K20" s="79" t="s">
        <v>0</v>
      </c>
      <c r="L20" s="79" t="s">
        <v>0</v>
      </c>
      <c r="M20" s="79" t="s">
        <v>0</v>
      </c>
      <c r="N20" s="79" t="s">
        <v>0</v>
      </c>
      <c r="O20" s="79" t="s">
        <v>0</v>
      </c>
      <c r="P20" s="79" t="s">
        <v>0</v>
      </c>
      <c r="Q20" s="79" t="s">
        <v>0</v>
      </c>
      <c r="R20" s="79" t="s">
        <v>0</v>
      </c>
      <c r="S20" s="79" t="s">
        <v>0</v>
      </c>
      <c r="T20" s="79" t="s">
        <v>0</v>
      </c>
      <c r="U20" s="79" t="s">
        <v>0</v>
      </c>
      <c r="V20" s="79" t="s">
        <v>0</v>
      </c>
      <c r="W20" s="79" t="s">
        <v>0</v>
      </c>
      <c r="X20" s="79" t="s">
        <v>0</v>
      </c>
      <c r="Y20" s="79">
        <v>0</v>
      </c>
      <c r="Z20" s="80">
        <v>0</v>
      </c>
      <c r="AA20" s="80">
        <v>0</v>
      </c>
      <c r="AB20" s="80" t="s">
        <v>0</v>
      </c>
      <c r="AC20" s="80">
        <v>0.5</v>
      </c>
      <c r="AD20" s="80">
        <v>1</v>
      </c>
      <c r="AE20" s="269" t="s">
        <v>0</v>
      </c>
      <c r="AF20" s="269" t="s">
        <v>0</v>
      </c>
      <c r="AG20" s="269">
        <v>1</v>
      </c>
      <c r="AH20" s="269" t="s">
        <v>0</v>
      </c>
      <c r="AI20" s="269" t="s">
        <v>0</v>
      </c>
      <c r="AJ20" s="269" t="s">
        <v>0</v>
      </c>
      <c r="AK20" s="469">
        <v>0.5</v>
      </c>
    </row>
    <row r="21" spans="3:37" ht="44.25" customHeight="1" thickBot="1">
      <c r="C21" s="116">
        <v>10</v>
      </c>
      <c r="D21" s="76" t="s">
        <v>800</v>
      </c>
      <c r="E21" s="61" t="s">
        <v>1045</v>
      </c>
      <c r="F21" s="79" t="s">
        <v>0</v>
      </c>
      <c r="G21" s="79" t="s">
        <v>0</v>
      </c>
      <c r="H21" s="79" t="s">
        <v>0</v>
      </c>
      <c r="I21" s="79" t="s">
        <v>0</v>
      </c>
      <c r="J21" s="79" t="s">
        <v>0</v>
      </c>
      <c r="K21" s="79" t="s">
        <v>0</v>
      </c>
      <c r="L21" s="79" t="s">
        <v>0</v>
      </c>
      <c r="M21" s="79" t="s">
        <v>0</v>
      </c>
      <c r="N21" s="79" t="s">
        <v>0</v>
      </c>
      <c r="O21" s="79" t="s">
        <v>0</v>
      </c>
      <c r="P21" s="79" t="s">
        <v>0</v>
      </c>
      <c r="Q21" s="79" t="s">
        <v>0</v>
      </c>
      <c r="R21" s="79" t="s">
        <v>0</v>
      </c>
      <c r="S21" s="79" t="s">
        <v>0</v>
      </c>
      <c r="T21" s="79" t="s">
        <v>0</v>
      </c>
      <c r="U21" s="79" t="s">
        <v>0</v>
      </c>
      <c r="V21" s="79" t="s">
        <v>0</v>
      </c>
      <c r="W21" s="79" t="s">
        <v>0</v>
      </c>
      <c r="X21" s="79" t="s">
        <v>0</v>
      </c>
      <c r="Y21" s="79" t="s">
        <v>0</v>
      </c>
      <c r="Z21" s="80">
        <v>0</v>
      </c>
      <c r="AA21" s="80">
        <v>0</v>
      </c>
      <c r="AB21" s="80" t="s">
        <v>0</v>
      </c>
      <c r="AC21" s="80" t="s">
        <v>0</v>
      </c>
      <c r="AD21" s="80" t="s">
        <v>0</v>
      </c>
      <c r="AE21" s="269" t="s">
        <v>0</v>
      </c>
      <c r="AF21" s="270" t="s">
        <v>0</v>
      </c>
      <c r="AG21" s="270" t="s">
        <v>0</v>
      </c>
      <c r="AH21" s="270" t="s">
        <v>0</v>
      </c>
      <c r="AI21" s="270" t="s">
        <v>0</v>
      </c>
      <c r="AJ21" s="270" t="s">
        <v>0</v>
      </c>
      <c r="AK21" s="469" t="s">
        <v>0</v>
      </c>
    </row>
    <row r="22" spans="3:37" ht="44.25" customHeight="1" thickBot="1">
      <c r="C22" s="116">
        <v>11</v>
      </c>
      <c r="D22" s="76" t="s">
        <v>1196</v>
      </c>
      <c r="E22" s="61" t="s">
        <v>1198</v>
      </c>
      <c r="F22" s="79" t="s">
        <v>0</v>
      </c>
      <c r="G22" s="79" t="s">
        <v>0</v>
      </c>
      <c r="H22" s="79" t="s">
        <v>0</v>
      </c>
      <c r="I22" s="79">
        <v>1</v>
      </c>
      <c r="J22" s="79">
        <v>1</v>
      </c>
      <c r="K22" s="79" t="s">
        <v>0</v>
      </c>
      <c r="L22" s="79" t="s">
        <v>0</v>
      </c>
      <c r="M22" s="79" t="s">
        <v>0</v>
      </c>
      <c r="N22" s="79" t="s">
        <v>0</v>
      </c>
      <c r="O22" s="79">
        <v>1</v>
      </c>
      <c r="P22" s="79">
        <v>1</v>
      </c>
      <c r="Q22" s="79" t="s">
        <v>0</v>
      </c>
      <c r="R22" s="79" t="s">
        <v>0</v>
      </c>
      <c r="S22" s="79" t="s">
        <v>0</v>
      </c>
      <c r="T22" s="79" t="s">
        <v>0</v>
      </c>
      <c r="U22" s="79">
        <v>0</v>
      </c>
      <c r="V22" s="79" t="s">
        <v>0</v>
      </c>
      <c r="W22" s="79" t="s">
        <v>0</v>
      </c>
      <c r="X22" s="79" t="s">
        <v>0</v>
      </c>
      <c r="Y22" s="79">
        <v>0</v>
      </c>
      <c r="Z22" s="80" t="s">
        <v>0</v>
      </c>
      <c r="AA22" s="80">
        <v>0</v>
      </c>
      <c r="AB22" s="80" t="s">
        <v>0</v>
      </c>
      <c r="AC22" s="80" t="s">
        <v>0</v>
      </c>
      <c r="AD22" s="177" t="s">
        <v>0</v>
      </c>
      <c r="AE22" s="269" t="s">
        <v>0</v>
      </c>
      <c r="AF22" s="270" t="s">
        <v>0</v>
      </c>
      <c r="AG22" s="270" t="s">
        <v>0</v>
      </c>
      <c r="AH22" s="270" t="s">
        <v>0</v>
      </c>
      <c r="AI22" s="270" t="s">
        <v>0</v>
      </c>
      <c r="AJ22" s="270" t="s">
        <v>0</v>
      </c>
      <c r="AK22" s="469" t="s">
        <v>0</v>
      </c>
    </row>
    <row r="23" spans="3:37" ht="44.25" customHeight="1" thickBot="1">
      <c r="C23" s="116">
        <v>12</v>
      </c>
      <c r="D23" s="76" t="s">
        <v>570</v>
      </c>
      <c r="E23" s="61" t="s">
        <v>1046</v>
      </c>
      <c r="F23" s="79" t="s">
        <v>0</v>
      </c>
      <c r="G23" s="79" t="s">
        <v>0</v>
      </c>
      <c r="H23" s="79" t="s">
        <v>0</v>
      </c>
      <c r="I23" s="79" t="s">
        <v>0</v>
      </c>
      <c r="J23" s="79" t="s">
        <v>0</v>
      </c>
      <c r="K23" s="79" t="s">
        <v>0</v>
      </c>
      <c r="L23" s="79">
        <v>1</v>
      </c>
      <c r="M23" s="79" t="s">
        <v>0</v>
      </c>
      <c r="N23" s="79" t="s">
        <v>0</v>
      </c>
      <c r="O23" s="79" t="s">
        <v>0</v>
      </c>
      <c r="P23" s="79" t="s">
        <v>0</v>
      </c>
      <c r="Q23" s="79" t="s">
        <v>0</v>
      </c>
      <c r="R23" s="79" t="s">
        <v>0</v>
      </c>
      <c r="S23" s="79" t="s">
        <v>0</v>
      </c>
      <c r="T23" s="79" t="s">
        <v>0</v>
      </c>
      <c r="U23" s="79" t="s">
        <v>0</v>
      </c>
      <c r="V23" s="79" t="s">
        <v>0</v>
      </c>
      <c r="W23" s="79" t="s">
        <v>0</v>
      </c>
      <c r="X23" s="79" t="s">
        <v>0</v>
      </c>
      <c r="Y23" s="79" t="s">
        <v>0</v>
      </c>
      <c r="Z23" s="80">
        <v>1</v>
      </c>
      <c r="AA23" s="80" t="s">
        <v>0</v>
      </c>
      <c r="AB23" s="80" t="s">
        <v>0</v>
      </c>
      <c r="AC23" s="80" t="s">
        <v>0</v>
      </c>
      <c r="AD23" s="80" t="s">
        <v>0</v>
      </c>
      <c r="AE23" s="269" t="s">
        <v>0</v>
      </c>
      <c r="AF23" s="270" t="s">
        <v>0</v>
      </c>
      <c r="AG23" s="270" t="s">
        <v>0</v>
      </c>
      <c r="AH23" s="270" t="s">
        <v>0</v>
      </c>
      <c r="AI23" s="270" t="s">
        <v>0</v>
      </c>
      <c r="AJ23" s="270" t="s">
        <v>0</v>
      </c>
      <c r="AK23" s="469" t="s">
        <v>0</v>
      </c>
    </row>
    <row r="24" spans="3:37" ht="44.25" customHeight="1" thickBot="1">
      <c r="C24" s="116">
        <v>13</v>
      </c>
      <c r="D24" s="76" t="s">
        <v>460</v>
      </c>
      <c r="E24" s="354" t="s">
        <v>976</v>
      </c>
      <c r="F24" s="79" t="s">
        <v>0</v>
      </c>
      <c r="G24" s="79" t="s">
        <v>0</v>
      </c>
      <c r="H24" s="79" t="s">
        <v>0</v>
      </c>
      <c r="I24" s="79" t="s">
        <v>0</v>
      </c>
      <c r="J24" s="79" t="s">
        <v>0</v>
      </c>
      <c r="K24" s="79" t="s">
        <v>0</v>
      </c>
      <c r="L24" s="79" t="s">
        <v>0</v>
      </c>
      <c r="M24" s="79" t="s">
        <v>0</v>
      </c>
      <c r="N24" s="79" t="s">
        <v>0</v>
      </c>
      <c r="O24" s="79" t="s">
        <v>0</v>
      </c>
      <c r="P24" s="79" t="s">
        <v>0</v>
      </c>
      <c r="Q24" s="79" t="s">
        <v>0</v>
      </c>
      <c r="R24" s="79" t="s">
        <v>0</v>
      </c>
      <c r="S24" s="79" t="s">
        <v>0</v>
      </c>
      <c r="T24" s="79" t="s">
        <v>0</v>
      </c>
      <c r="U24" s="79">
        <v>0</v>
      </c>
      <c r="V24" s="79" t="s">
        <v>0</v>
      </c>
      <c r="W24" s="79">
        <v>0</v>
      </c>
      <c r="X24" s="79" t="s">
        <v>0</v>
      </c>
      <c r="Y24" s="79" t="s">
        <v>0</v>
      </c>
      <c r="Z24" s="80">
        <v>0</v>
      </c>
      <c r="AA24" s="80" t="s">
        <v>0</v>
      </c>
      <c r="AB24" s="80" t="s">
        <v>0</v>
      </c>
      <c r="AC24" s="80" t="s">
        <v>0</v>
      </c>
      <c r="AD24" s="80" t="s">
        <v>0</v>
      </c>
      <c r="AE24" s="269" t="s">
        <v>0</v>
      </c>
      <c r="AF24" s="270" t="s">
        <v>0</v>
      </c>
      <c r="AG24" s="270" t="s">
        <v>0</v>
      </c>
      <c r="AH24" s="270" t="s">
        <v>0</v>
      </c>
      <c r="AI24" s="270" t="s">
        <v>0</v>
      </c>
      <c r="AJ24" s="270" t="s">
        <v>0</v>
      </c>
      <c r="AK24" s="469">
        <v>0.5</v>
      </c>
    </row>
    <row r="25" spans="3:37" ht="44.25" customHeight="1" thickBot="1">
      <c r="C25" s="116">
        <v>14</v>
      </c>
      <c r="D25" s="76" t="s">
        <v>532</v>
      </c>
      <c r="E25" s="61" t="s">
        <v>1010</v>
      </c>
      <c r="F25" s="79" t="s">
        <v>0</v>
      </c>
      <c r="G25" s="79" t="s">
        <v>0</v>
      </c>
      <c r="H25" s="79" t="s">
        <v>0</v>
      </c>
      <c r="I25" s="79" t="s">
        <v>0</v>
      </c>
      <c r="J25" s="79" t="s">
        <v>0</v>
      </c>
      <c r="K25" s="79" t="s">
        <v>0</v>
      </c>
      <c r="L25" s="79" t="s">
        <v>0</v>
      </c>
      <c r="M25" s="79" t="s">
        <v>0</v>
      </c>
      <c r="N25" s="79" t="s">
        <v>0</v>
      </c>
      <c r="O25" s="79" t="s">
        <v>0</v>
      </c>
      <c r="P25" s="79" t="s">
        <v>0</v>
      </c>
      <c r="Q25" s="79" t="s">
        <v>0</v>
      </c>
      <c r="R25" s="79" t="s">
        <v>0</v>
      </c>
      <c r="S25" s="79" t="s">
        <v>0</v>
      </c>
      <c r="T25" s="79" t="s">
        <v>0</v>
      </c>
      <c r="U25" s="79" t="s">
        <v>0</v>
      </c>
      <c r="V25" s="79" t="s">
        <v>0</v>
      </c>
      <c r="W25" s="79" t="s">
        <v>0</v>
      </c>
      <c r="X25" s="79">
        <v>1</v>
      </c>
      <c r="Y25" s="79" t="s">
        <v>0</v>
      </c>
      <c r="Z25" s="80" t="s">
        <v>0</v>
      </c>
      <c r="AA25" s="80" t="s">
        <v>0</v>
      </c>
      <c r="AB25" s="80" t="s">
        <v>0</v>
      </c>
      <c r="AC25" s="80" t="s">
        <v>0</v>
      </c>
      <c r="AD25" s="80" t="s">
        <v>0</v>
      </c>
      <c r="AE25" s="269" t="s">
        <v>0</v>
      </c>
      <c r="AF25" s="270" t="s">
        <v>0</v>
      </c>
      <c r="AG25" s="270" t="s">
        <v>0</v>
      </c>
      <c r="AH25" s="270" t="s">
        <v>0</v>
      </c>
      <c r="AI25" s="270" t="s">
        <v>0</v>
      </c>
      <c r="AJ25" s="270" t="s">
        <v>0</v>
      </c>
      <c r="AK25" s="469" t="s">
        <v>0</v>
      </c>
    </row>
    <row r="26" spans="3:37" ht="44.25" customHeight="1" thickBot="1">
      <c r="C26" s="116">
        <v>15</v>
      </c>
      <c r="D26" s="76" t="s">
        <v>566</v>
      </c>
      <c r="E26" s="61" t="s">
        <v>1065</v>
      </c>
      <c r="F26" s="79" t="s">
        <v>0</v>
      </c>
      <c r="G26" s="79" t="s">
        <v>0</v>
      </c>
      <c r="H26" s="79" t="s">
        <v>0</v>
      </c>
      <c r="I26" s="79" t="s">
        <v>0</v>
      </c>
      <c r="J26" s="79" t="s">
        <v>0</v>
      </c>
      <c r="K26" s="79" t="s">
        <v>0</v>
      </c>
      <c r="L26" s="79" t="s">
        <v>0</v>
      </c>
      <c r="M26" s="79" t="s">
        <v>0</v>
      </c>
      <c r="N26" s="79" t="s">
        <v>0</v>
      </c>
      <c r="O26" s="79" t="s">
        <v>0</v>
      </c>
      <c r="P26" s="79" t="s">
        <v>0</v>
      </c>
      <c r="Q26" s="79" t="s">
        <v>0</v>
      </c>
      <c r="R26" s="79" t="s">
        <v>0</v>
      </c>
      <c r="S26" s="79" t="s">
        <v>0</v>
      </c>
      <c r="T26" s="79" t="s">
        <v>0</v>
      </c>
      <c r="U26" s="79" t="s">
        <v>0</v>
      </c>
      <c r="V26" s="79" t="s">
        <v>0</v>
      </c>
      <c r="W26" s="79" t="s">
        <v>0</v>
      </c>
      <c r="X26" s="79" t="s">
        <v>0</v>
      </c>
      <c r="Y26" s="79" t="s">
        <v>0</v>
      </c>
      <c r="Z26" s="80" t="s">
        <v>0</v>
      </c>
      <c r="AA26" s="80" t="s">
        <v>0</v>
      </c>
      <c r="AB26" s="80" t="s">
        <v>0</v>
      </c>
      <c r="AC26" s="80">
        <v>0</v>
      </c>
      <c r="AD26" s="80" t="s">
        <v>0</v>
      </c>
      <c r="AE26" s="269" t="s">
        <v>0</v>
      </c>
      <c r="AF26" s="270">
        <v>1</v>
      </c>
      <c r="AG26" s="270">
        <v>0.75</v>
      </c>
      <c r="AH26" s="270">
        <v>1</v>
      </c>
      <c r="AI26" s="270">
        <v>1</v>
      </c>
      <c r="AJ26" s="270" t="s">
        <v>0</v>
      </c>
      <c r="AK26" s="469" t="s">
        <v>0</v>
      </c>
    </row>
    <row r="27" spans="3:37" ht="44.25" customHeight="1" thickBot="1">
      <c r="C27" s="116">
        <v>16</v>
      </c>
      <c r="D27" s="76" t="s">
        <v>552</v>
      </c>
      <c r="E27" s="354" t="s">
        <v>1030</v>
      </c>
      <c r="F27" s="79" t="s">
        <v>0</v>
      </c>
      <c r="G27" s="79" t="s">
        <v>0</v>
      </c>
      <c r="H27" s="79" t="s">
        <v>0</v>
      </c>
      <c r="I27" s="79" t="s">
        <v>0</v>
      </c>
      <c r="J27" s="79" t="s">
        <v>0</v>
      </c>
      <c r="K27" s="79" t="s">
        <v>0</v>
      </c>
      <c r="L27" s="79" t="s">
        <v>0</v>
      </c>
      <c r="M27" s="79" t="s">
        <v>0</v>
      </c>
      <c r="N27" s="79" t="s">
        <v>0</v>
      </c>
      <c r="O27" s="79">
        <v>1</v>
      </c>
      <c r="P27" s="79" t="s">
        <v>0</v>
      </c>
      <c r="Q27" s="79">
        <v>0.5</v>
      </c>
      <c r="R27" s="79" t="s">
        <v>0</v>
      </c>
      <c r="S27" s="79" t="s">
        <v>0</v>
      </c>
      <c r="T27" s="79" t="s">
        <v>0</v>
      </c>
      <c r="U27" s="79">
        <v>0.5</v>
      </c>
      <c r="V27" s="79" t="s">
        <v>0</v>
      </c>
      <c r="W27" s="79">
        <v>0</v>
      </c>
      <c r="X27" s="79" t="s">
        <v>0</v>
      </c>
      <c r="Y27" s="79">
        <v>0</v>
      </c>
      <c r="Z27" s="80">
        <v>0</v>
      </c>
      <c r="AA27" s="80" t="s">
        <v>0</v>
      </c>
      <c r="AB27" s="80" t="s">
        <v>0</v>
      </c>
      <c r="AC27" s="80">
        <v>0.5</v>
      </c>
      <c r="AD27" s="80" t="s">
        <v>0</v>
      </c>
      <c r="AE27" s="269" t="s">
        <v>0</v>
      </c>
      <c r="AF27" s="177">
        <v>0.66666666666666663</v>
      </c>
      <c r="AG27" s="177">
        <v>0.5</v>
      </c>
      <c r="AH27" s="177">
        <v>1</v>
      </c>
      <c r="AI27" s="177">
        <v>0.75</v>
      </c>
      <c r="AJ27" s="177" t="s">
        <v>0</v>
      </c>
      <c r="AK27" s="469">
        <v>0.5757575757575758</v>
      </c>
    </row>
    <row r="28" spans="3:37" ht="44.25" customHeight="1" thickBot="1">
      <c r="C28" s="116">
        <v>17</v>
      </c>
      <c r="D28" s="76" t="s">
        <v>738</v>
      </c>
      <c r="E28" s="61" t="s">
        <v>1035</v>
      </c>
      <c r="F28" s="79" t="s">
        <v>0</v>
      </c>
      <c r="G28" s="79" t="s">
        <v>0</v>
      </c>
      <c r="H28" s="79" t="s">
        <v>0</v>
      </c>
      <c r="I28" s="79" t="s">
        <v>0</v>
      </c>
      <c r="J28" s="79" t="s">
        <v>0</v>
      </c>
      <c r="K28" s="79" t="s">
        <v>0</v>
      </c>
      <c r="L28" s="79" t="s">
        <v>0</v>
      </c>
      <c r="M28" s="79" t="s">
        <v>0</v>
      </c>
      <c r="N28" s="79" t="s">
        <v>0</v>
      </c>
      <c r="O28" s="79" t="s">
        <v>0</v>
      </c>
      <c r="P28" s="79" t="s">
        <v>0</v>
      </c>
      <c r="Q28" s="79" t="s">
        <v>0</v>
      </c>
      <c r="R28" s="79" t="s">
        <v>0</v>
      </c>
      <c r="S28" s="79" t="s">
        <v>0</v>
      </c>
      <c r="T28" s="79" t="s">
        <v>0</v>
      </c>
      <c r="U28" s="79" t="s">
        <v>0</v>
      </c>
      <c r="V28" s="79">
        <v>1</v>
      </c>
      <c r="W28" s="79" t="s">
        <v>0</v>
      </c>
      <c r="X28" s="79" t="s">
        <v>0</v>
      </c>
      <c r="Y28" s="79" t="s">
        <v>0</v>
      </c>
      <c r="Z28" s="80" t="s">
        <v>0</v>
      </c>
      <c r="AA28" s="80" t="s">
        <v>0</v>
      </c>
      <c r="AB28" s="80" t="s">
        <v>0</v>
      </c>
      <c r="AC28" s="80" t="s">
        <v>0</v>
      </c>
      <c r="AD28" s="80" t="s">
        <v>0</v>
      </c>
      <c r="AE28" s="269" t="s">
        <v>0</v>
      </c>
      <c r="AF28" s="177" t="s">
        <v>0</v>
      </c>
      <c r="AG28" s="177" t="s">
        <v>0</v>
      </c>
      <c r="AH28" s="177" t="s">
        <v>0</v>
      </c>
      <c r="AI28" s="177" t="s">
        <v>0</v>
      </c>
      <c r="AJ28" s="177" t="s">
        <v>0</v>
      </c>
      <c r="AK28" s="469" t="s">
        <v>0</v>
      </c>
    </row>
    <row r="29" spans="3:37" ht="44.25" customHeight="1" thickBot="1">
      <c r="C29" s="116">
        <v>18</v>
      </c>
      <c r="D29" s="76" t="s">
        <v>1206</v>
      </c>
      <c r="E29" s="61" t="s">
        <v>1186</v>
      </c>
      <c r="F29" s="79" t="s">
        <v>0</v>
      </c>
      <c r="G29" s="79" t="s">
        <v>0</v>
      </c>
      <c r="H29" s="79" t="s">
        <v>0</v>
      </c>
      <c r="I29" s="79" t="s">
        <v>0</v>
      </c>
      <c r="J29" s="79" t="s">
        <v>0</v>
      </c>
      <c r="K29" s="79" t="s">
        <v>0</v>
      </c>
      <c r="L29" s="79" t="s">
        <v>0</v>
      </c>
      <c r="M29" s="79" t="s">
        <v>0</v>
      </c>
      <c r="N29" s="79" t="s">
        <v>0</v>
      </c>
      <c r="O29" s="79" t="s">
        <v>0</v>
      </c>
      <c r="P29" s="79" t="s">
        <v>0</v>
      </c>
      <c r="Q29" s="79" t="s">
        <v>0</v>
      </c>
      <c r="R29" s="79" t="s">
        <v>0</v>
      </c>
      <c r="S29" s="79" t="s">
        <v>0</v>
      </c>
      <c r="T29" s="79" t="s">
        <v>0</v>
      </c>
      <c r="U29" s="79" t="s">
        <v>0</v>
      </c>
      <c r="V29" s="79" t="s">
        <v>0</v>
      </c>
      <c r="W29" s="79" t="s">
        <v>0</v>
      </c>
      <c r="X29" s="79" t="s">
        <v>0</v>
      </c>
      <c r="Y29" s="79" t="s">
        <v>0</v>
      </c>
      <c r="Z29" s="80" t="s">
        <v>0</v>
      </c>
      <c r="AA29" s="80" t="s">
        <v>0</v>
      </c>
      <c r="AB29" s="80" t="s">
        <v>0</v>
      </c>
      <c r="AC29" s="80" t="s">
        <v>0</v>
      </c>
      <c r="AD29" s="80" t="s">
        <v>0</v>
      </c>
      <c r="AE29" s="269" t="s">
        <v>0</v>
      </c>
      <c r="AF29" s="177" t="s">
        <v>0</v>
      </c>
      <c r="AG29" s="177" t="s">
        <v>0</v>
      </c>
      <c r="AH29" s="177" t="s">
        <v>0</v>
      </c>
      <c r="AI29" s="177" t="s">
        <v>0</v>
      </c>
      <c r="AJ29" s="177" t="s">
        <v>0</v>
      </c>
      <c r="AK29" s="469" t="s">
        <v>0</v>
      </c>
    </row>
    <row r="30" spans="3:37" ht="44.25" customHeight="1" thickBot="1">
      <c r="C30" s="116">
        <v>19</v>
      </c>
      <c r="D30" s="76" t="s">
        <v>607</v>
      </c>
      <c r="E30" s="61" t="s">
        <v>983</v>
      </c>
      <c r="F30" s="79" t="s">
        <v>0</v>
      </c>
      <c r="G30" s="79" t="s">
        <v>0</v>
      </c>
      <c r="H30" s="79" t="s">
        <v>0</v>
      </c>
      <c r="I30" s="79" t="s">
        <v>0</v>
      </c>
      <c r="J30" s="79" t="s">
        <v>0</v>
      </c>
      <c r="K30" s="79" t="s">
        <v>0</v>
      </c>
      <c r="L30" s="79" t="s">
        <v>0</v>
      </c>
      <c r="M30" s="79" t="s">
        <v>0</v>
      </c>
      <c r="N30" s="79" t="s">
        <v>0</v>
      </c>
      <c r="O30" s="79" t="s">
        <v>0</v>
      </c>
      <c r="P30" s="79" t="s">
        <v>0</v>
      </c>
      <c r="Q30" s="79" t="s">
        <v>0</v>
      </c>
      <c r="R30" s="79" t="s">
        <v>0</v>
      </c>
      <c r="S30" s="79" t="s">
        <v>0</v>
      </c>
      <c r="T30" s="79" t="s">
        <v>0</v>
      </c>
      <c r="U30" s="79" t="s">
        <v>0</v>
      </c>
      <c r="V30" s="79" t="s">
        <v>0</v>
      </c>
      <c r="W30" s="79" t="s">
        <v>0</v>
      </c>
      <c r="X30" s="79" t="s">
        <v>0</v>
      </c>
      <c r="Y30" s="79" t="s">
        <v>0</v>
      </c>
      <c r="Z30" s="80" t="s">
        <v>0</v>
      </c>
      <c r="AA30" s="80" t="s">
        <v>0</v>
      </c>
      <c r="AB30" s="80" t="s">
        <v>0</v>
      </c>
      <c r="AC30" s="80" t="s">
        <v>0</v>
      </c>
      <c r="AD30" s="80" t="s">
        <v>0</v>
      </c>
      <c r="AE30" s="269" t="s">
        <v>0</v>
      </c>
      <c r="AF30" s="177" t="s">
        <v>0</v>
      </c>
      <c r="AG30" s="177" t="s">
        <v>0</v>
      </c>
      <c r="AH30" s="177" t="s">
        <v>0</v>
      </c>
      <c r="AI30" s="177" t="s">
        <v>0</v>
      </c>
      <c r="AJ30" s="177" t="s">
        <v>0</v>
      </c>
      <c r="AK30" s="469" t="s">
        <v>0</v>
      </c>
    </row>
    <row r="31" spans="3:37" ht="44.25" customHeight="1" thickBot="1">
      <c r="C31" s="116">
        <v>20</v>
      </c>
      <c r="D31" s="76" t="s">
        <v>796</v>
      </c>
      <c r="E31" s="61" t="s">
        <v>1047</v>
      </c>
      <c r="F31" s="79" t="s">
        <v>0</v>
      </c>
      <c r="G31" s="79" t="s">
        <v>0</v>
      </c>
      <c r="H31" s="79" t="s">
        <v>0</v>
      </c>
      <c r="I31" s="79" t="s">
        <v>0</v>
      </c>
      <c r="J31" s="79" t="s">
        <v>0</v>
      </c>
      <c r="K31" s="79" t="s">
        <v>0</v>
      </c>
      <c r="L31" s="79" t="s">
        <v>0</v>
      </c>
      <c r="M31" s="79" t="s">
        <v>0</v>
      </c>
      <c r="N31" s="79" t="s">
        <v>0</v>
      </c>
      <c r="O31" s="79" t="s">
        <v>0</v>
      </c>
      <c r="P31" s="79" t="s">
        <v>0</v>
      </c>
      <c r="Q31" s="79" t="s">
        <v>0</v>
      </c>
      <c r="R31" s="79" t="s">
        <v>0</v>
      </c>
      <c r="S31" s="79" t="s">
        <v>0</v>
      </c>
      <c r="T31" s="79" t="s">
        <v>0</v>
      </c>
      <c r="U31" s="79" t="s">
        <v>0</v>
      </c>
      <c r="V31" s="79" t="s">
        <v>0</v>
      </c>
      <c r="W31" s="79" t="s">
        <v>0</v>
      </c>
      <c r="X31" s="79" t="s">
        <v>0</v>
      </c>
      <c r="Y31" s="79" t="s">
        <v>0</v>
      </c>
      <c r="Z31" s="80" t="s">
        <v>0</v>
      </c>
      <c r="AA31" s="80" t="s">
        <v>0</v>
      </c>
      <c r="AB31" s="80" t="s">
        <v>0</v>
      </c>
      <c r="AC31" s="80" t="s">
        <v>0</v>
      </c>
      <c r="AD31" s="80" t="s">
        <v>0</v>
      </c>
      <c r="AE31" s="269" t="s">
        <v>0</v>
      </c>
      <c r="AF31" s="80" t="s">
        <v>0</v>
      </c>
      <c r="AG31" s="80" t="s">
        <v>0</v>
      </c>
      <c r="AH31" s="80" t="s">
        <v>0</v>
      </c>
      <c r="AI31" s="80" t="s">
        <v>0</v>
      </c>
      <c r="AJ31" s="80" t="s">
        <v>0</v>
      </c>
      <c r="AK31" s="469" t="s">
        <v>0</v>
      </c>
    </row>
    <row r="32" spans="3:37" ht="44.25" customHeight="1" thickBot="1">
      <c r="C32" s="116">
        <v>21</v>
      </c>
      <c r="D32" s="76" t="s">
        <v>592</v>
      </c>
      <c r="E32" s="61" t="s">
        <v>1067</v>
      </c>
      <c r="F32" s="79" t="s">
        <v>0</v>
      </c>
      <c r="G32" s="79" t="s">
        <v>0</v>
      </c>
      <c r="H32" s="79" t="s">
        <v>0</v>
      </c>
      <c r="I32" s="79" t="s">
        <v>0</v>
      </c>
      <c r="J32" s="79" t="s">
        <v>0</v>
      </c>
      <c r="K32" s="79">
        <v>0</v>
      </c>
      <c r="L32" s="79">
        <v>0.93333333333333335</v>
      </c>
      <c r="M32" s="79">
        <v>0</v>
      </c>
      <c r="N32" s="79" t="s">
        <v>0</v>
      </c>
      <c r="O32" s="79" t="s">
        <v>0</v>
      </c>
      <c r="P32" s="79">
        <v>1</v>
      </c>
      <c r="Q32" s="79" t="s">
        <v>0</v>
      </c>
      <c r="R32" s="79" t="s">
        <v>0</v>
      </c>
      <c r="S32" s="79" t="s">
        <v>0</v>
      </c>
      <c r="T32" s="79" t="s">
        <v>0</v>
      </c>
      <c r="U32" s="79" t="s">
        <v>0</v>
      </c>
      <c r="V32" s="79" t="s">
        <v>0</v>
      </c>
      <c r="W32" s="79" t="s">
        <v>0</v>
      </c>
      <c r="X32" s="79">
        <v>0</v>
      </c>
      <c r="Y32" s="79" t="s">
        <v>0</v>
      </c>
      <c r="Z32" s="80" t="s">
        <v>0</v>
      </c>
      <c r="AA32" s="80" t="s">
        <v>0</v>
      </c>
      <c r="AB32" s="80" t="s">
        <v>0</v>
      </c>
      <c r="AC32" s="80" t="s">
        <v>0</v>
      </c>
      <c r="AD32" s="80" t="s">
        <v>0</v>
      </c>
      <c r="AE32" s="269" t="s">
        <v>0</v>
      </c>
      <c r="AF32" s="80" t="s">
        <v>0</v>
      </c>
      <c r="AG32" s="80">
        <v>0</v>
      </c>
      <c r="AH32" s="80" t="s">
        <v>0</v>
      </c>
      <c r="AI32" s="80" t="s">
        <v>0</v>
      </c>
      <c r="AJ32" s="80" t="s">
        <v>0</v>
      </c>
      <c r="AK32" s="469" t="s">
        <v>0</v>
      </c>
    </row>
    <row r="33" spans="3:37" ht="44.25" customHeight="1" thickBot="1">
      <c r="C33" s="116">
        <v>22</v>
      </c>
      <c r="D33" s="76" t="s">
        <v>471</v>
      </c>
      <c r="E33" s="61" t="s">
        <v>1032</v>
      </c>
      <c r="F33" s="79" t="s">
        <v>0</v>
      </c>
      <c r="G33" s="79" t="s">
        <v>0</v>
      </c>
      <c r="H33" s="79" t="s">
        <v>0</v>
      </c>
      <c r="I33" s="79" t="s">
        <v>0</v>
      </c>
      <c r="J33" s="79" t="s">
        <v>0</v>
      </c>
      <c r="K33" s="79" t="s">
        <v>0</v>
      </c>
      <c r="L33" s="79" t="s">
        <v>0</v>
      </c>
      <c r="M33" s="79" t="s">
        <v>0</v>
      </c>
      <c r="N33" s="79" t="s">
        <v>0</v>
      </c>
      <c r="O33" s="79" t="s">
        <v>0</v>
      </c>
      <c r="P33" s="79" t="s">
        <v>0</v>
      </c>
      <c r="Q33" s="79" t="s">
        <v>0</v>
      </c>
      <c r="R33" s="79" t="s">
        <v>0</v>
      </c>
      <c r="S33" s="79" t="s">
        <v>0</v>
      </c>
      <c r="T33" s="79" t="s">
        <v>0</v>
      </c>
      <c r="U33" s="79">
        <v>1</v>
      </c>
      <c r="V33" s="79" t="s">
        <v>0</v>
      </c>
      <c r="W33" s="79" t="s">
        <v>0</v>
      </c>
      <c r="X33" s="79" t="s">
        <v>0</v>
      </c>
      <c r="Y33" s="79" t="s">
        <v>0</v>
      </c>
      <c r="Z33" s="80" t="s">
        <v>0</v>
      </c>
      <c r="AA33" s="80" t="s">
        <v>0</v>
      </c>
      <c r="AB33" s="80" t="s">
        <v>0</v>
      </c>
      <c r="AC33" s="80" t="s">
        <v>0</v>
      </c>
      <c r="AD33" s="80" t="s">
        <v>0</v>
      </c>
      <c r="AE33" s="269" t="s">
        <v>0</v>
      </c>
      <c r="AF33" s="80" t="s">
        <v>0</v>
      </c>
      <c r="AG33" s="80" t="s">
        <v>0</v>
      </c>
      <c r="AH33" s="80" t="s">
        <v>0</v>
      </c>
      <c r="AI33" s="80" t="s">
        <v>0</v>
      </c>
      <c r="AJ33" s="80" t="s">
        <v>0</v>
      </c>
      <c r="AK33" s="469" t="s">
        <v>0</v>
      </c>
    </row>
    <row r="34" spans="3:37" ht="44.25" customHeight="1" thickBot="1">
      <c r="C34" s="116">
        <v>23</v>
      </c>
      <c r="D34" s="76" t="s">
        <v>765</v>
      </c>
      <c r="E34" s="61" t="s">
        <v>1049</v>
      </c>
      <c r="F34" s="79" t="s">
        <v>0</v>
      </c>
      <c r="G34" s="79" t="s">
        <v>0</v>
      </c>
      <c r="H34" s="79" t="s">
        <v>0</v>
      </c>
      <c r="I34" s="79" t="s">
        <v>0</v>
      </c>
      <c r="J34" s="79" t="s">
        <v>0</v>
      </c>
      <c r="K34" s="79" t="s">
        <v>0</v>
      </c>
      <c r="L34" s="79" t="s">
        <v>0</v>
      </c>
      <c r="M34" s="79" t="s">
        <v>0</v>
      </c>
      <c r="N34" s="79" t="s">
        <v>0</v>
      </c>
      <c r="O34" s="79" t="s">
        <v>0</v>
      </c>
      <c r="P34" s="79">
        <v>1</v>
      </c>
      <c r="Q34" s="79">
        <v>0</v>
      </c>
      <c r="R34" s="79" t="s">
        <v>0</v>
      </c>
      <c r="S34" s="79" t="s">
        <v>0</v>
      </c>
      <c r="T34" s="79" t="s">
        <v>0</v>
      </c>
      <c r="U34" s="79" t="s">
        <v>0</v>
      </c>
      <c r="V34" s="79" t="s">
        <v>0</v>
      </c>
      <c r="W34" s="79" t="s">
        <v>0</v>
      </c>
      <c r="X34" s="79" t="s">
        <v>0</v>
      </c>
      <c r="Y34" s="79" t="s">
        <v>0</v>
      </c>
      <c r="Z34" s="80" t="s">
        <v>0</v>
      </c>
      <c r="AA34" s="80" t="s">
        <v>0</v>
      </c>
      <c r="AB34" s="80" t="s">
        <v>0</v>
      </c>
      <c r="AC34" s="80" t="s">
        <v>0</v>
      </c>
      <c r="AD34" s="177" t="s">
        <v>0</v>
      </c>
      <c r="AE34" s="269" t="s">
        <v>0</v>
      </c>
      <c r="AF34" s="80" t="s">
        <v>0</v>
      </c>
      <c r="AG34" s="80" t="s">
        <v>0</v>
      </c>
      <c r="AH34" s="80" t="s">
        <v>0</v>
      </c>
      <c r="AI34" s="80" t="s">
        <v>0</v>
      </c>
      <c r="AJ34" s="80" t="s">
        <v>0</v>
      </c>
      <c r="AK34" s="469" t="s">
        <v>0</v>
      </c>
    </row>
    <row r="35" spans="3:37" ht="44.25" customHeight="1" thickBot="1">
      <c r="C35" s="116">
        <v>24</v>
      </c>
      <c r="D35" s="76" t="s">
        <v>756</v>
      </c>
      <c r="E35" s="61" t="s">
        <v>1050</v>
      </c>
      <c r="F35" s="79" t="s">
        <v>0</v>
      </c>
      <c r="G35" s="79" t="s">
        <v>0</v>
      </c>
      <c r="H35" s="79" t="s">
        <v>0</v>
      </c>
      <c r="I35" s="79" t="s">
        <v>0</v>
      </c>
      <c r="J35" s="79" t="s">
        <v>0</v>
      </c>
      <c r="K35" s="79" t="s">
        <v>0</v>
      </c>
      <c r="L35" s="79" t="s">
        <v>0</v>
      </c>
      <c r="M35" s="79" t="s">
        <v>0</v>
      </c>
      <c r="N35" s="79" t="s">
        <v>0</v>
      </c>
      <c r="O35" s="79" t="s">
        <v>0</v>
      </c>
      <c r="P35" s="79" t="s">
        <v>0</v>
      </c>
      <c r="Q35" s="79" t="s">
        <v>0</v>
      </c>
      <c r="R35" s="79" t="s">
        <v>0</v>
      </c>
      <c r="S35" s="79" t="s">
        <v>0</v>
      </c>
      <c r="T35" s="79" t="s">
        <v>0</v>
      </c>
      <c r="U35" s="79" t="s">
        <v>0</v>
      </c>
      <c r="V35" s="79" t="s">
        <v>0</v>
      </c>
      <c r="W35" s="79" t="s">
        <v>0</v>
      </c>
      <c r="X35" s="79" t="s">
        <v>0</v>
      </c>
      <c r="Y35" s="79" t="s">
        <v>0</v>
      </c>
      <c r="Z35" s="80" t="s">
        <v>0</v>
      </c>
      <c r="AA35" s="177" t="s">
        <v>0</v>
      </c>
      <c r="AB35" s="80" t="s">
        <v>0</v>
      </c>
      <c r="AC35" s="80" t="s">
        <v>0</v>
      </c>
      <c r="AD35" s="177" t="s">
        <v>0</v>
      </c>
      <c r="AE35" s="269" t="s">
        <v>0</v>
      </c>
      <c r="AF35" s="80" t="s">
        <v>0</v>
      </c>
      <c r="AG35" s="80" t="s">
        <v>0</v>
      </c>
      <c r="AH35" s="80" t="s">
        <v>0</v>
      </c>
      <c r="AI35" s="80" t="s">
        <v>0</v>
      </c>
      <c r="AJ35" s="80" t="s">
        <v>0</v>
      </c>
      <c r="AK35" s="469" t="s">
        <v>0</v>
      </c>
    </row>
    <row r="36" spans="3:37" ht="44.25" customHeight="1" thickBot="1">
      <c r="C36" s="116">
        <v>25</v>
      </c>
      <c r="D36" s="76" t="s">
        <v>462</v>
      </c>
      <c r="E36" s="61" t="s">
        <v>1051</v>
      </c>
      <c r="F36" s="79" t="s">
        <v>0</v>
      </c>
      <c r="G36" s="79" t="s">
        <v>0</v>
      </c>
      <c r="H36" s="79" t="s">
        <v>0</v>
      </c>
      <c r="I36" s="79" t="s">
        <v>0</v>
      </c>
      <c r="J36" s="79" t="s">
        <v>0</v>
      </c>
      <c r="K36" s="79" t="s">
        <v>0</v>
      </c>
      <c r="L36" s="79" t="s">
        <v>0</v>
      </c>
      <c r="M36" s="79" t="s">
        <v>0</v>
      </c>
      <c r="N36" s="79" t="s">
        <v>0</v>
      </c>
      <c r="O36" s="79" t="s">
        <v>0</v>
      </c>
      <c r="P36" s="79" t="s">
        <v>0</v>
      </c>
      <c r="Q36" s="79" t="s">
        <v>0</v>
      </c>
      <c r="R36" s="79" t="s">
        <v>0</v>
      </c>
      <c r="S36" s="79" t="s">
        <v>0</v>
      </c>
      <c r="T36" s="79" t="s">
        <v>0</v>
      </c>
      <c r="U36" s="79" t="s">
        <v>0</v>
      </c>
      <c r="V36" s="79" t="s">
        <v>0</v>
      </c>
      <c r="W36" s="79" t="s">
        <v>0</v>
      </c>
      <c r="X36" s="79" t="s">
        <v>0</v>
      </c>
      <c r="Y36" s="79" t="s">
        <v>0</v>
      </c>
      <c r="Z36" s="80" t="s">
        <v>0</v>
      </c>
      <c r="AA36" s="80" t="s">
        <v>0</v>
      </c>
      <c r="AB36" s="80" t="s">
        <v>0</v>
      </c>
      <c r="AC36" s="80" t="s">
        <v>0</v>
      </c>
      <c r="AD36" s="177" t="s">
        <v>0</v>
      </c>
      <c r="AE36" s="269" t="s">
        <v>0</v>
      </c>
      <c r="AF36" s="80" t="s">
        <v>0</v>
      </c>
      <c r="AG36" s="80" t="s">
        <v>0</v>
      </c>
      <c r="AH36" s="80" t="s">
        <v>0</v>
      </c>
      <c r="AI36" s="80" t="s">
        <v>0</v>
      </c>
      <c r="AJ36" s="80" t="s">
        <v>0</v>
      </c>
      <c r="AK36" s="469" t="s">
        <v>0</v>
      </c>
    </row>
    <row r="37" spans="3:37" ht="44.25" customHeight="1" thickBot="1">
      <c r="C37" s="116">
        <v>26</v>
      </c>
      <c r="D37" s="76" t="s">
        <v>802</v>
      </c>
      <c r="E37" s="61" t="s">
        <v>1052</v>
      </c>
      <c r="F37" s="79" t="s">
        <v>0</v>
      </c>
      <c r="G37" s="79" t="s">
        <v>0</v>
      </c>
      <c r="H37" s="79" t="s">
        <v>0</v>
      </c>
      <c r="I37" s="79" t="s">
        <v>0</v>
      </c>
      <c r="J37" s="79" t="s">
        <v>0</v>
      </c>
      <c r="K37" s="79" t="s">
        <v>0</v>
      </c>
      <c r="L37" s="79" t="s">
        <v>0</v>
      </c>
      <c r="M37" s="79" t="s">
        <v>0</v>
      </c>
      <c r="N37" s="79" t="s">
        <v>0</v>
      </c>
      <c r="O37" s="79" t="s">
        <v>0</v>
      </c>
      <c r="P37" s="79" t="s">
        <v>0</v>
      </c>
      <c r="Q37" s="79" t="s">
        <v>0</v>
      </c>
      <c r="R37" s="79" t="s">
        <v>0</v>
      </c>
      <c r="S37" s="79" t="s">
        <v>0</v>
      </c>
      <c r="T37" s="79" t="s">
        <v>0</v>
      </c>
      <c r="U37" s="79" t="s">
        <v>0</v>
      </c>
      <c r="V37" s="79" t="s">
        <v>0</v>
      </c>
      <c r="W37" s="79" t="s">
        <v>0</v>
      </c>
      <c r="X37" s="79" t="s">
        <v>0</v>
      </c>
      <c r="Y37" s="79" t="s">
        <v>0</v>
      </c>
      <c r="Z37" s="80" t="s">
        <v>0</v>
      </c>
      <c r="AA37" s="80" t="s">
        <v>0</v>
      </c>
      <c r="AB37" s="80" t="s">
        <v>0</v>
      </c>
      <c r="AC37" s="80" t="s">
        <v>0</v>
      </c>
      <c r="AD37" s="80" t="s">
        <v>0</v>
      </c>
      <c r="AE37" s="269" t="s">
        <v>0</v>
      </c>
      <c r="AF37" s="80" t="s">
        <v>0</v>
      </c>
      <c r="AG37" s="80" t="s">
        <v>0</v>
      </c>
      <c r="AH37" s="80" t="s">
        <v>0</v>
      </c>
      <c r="AI37" s="80" t="s">
        <v>0</v>
      </c>
      <c r="AJ37" s="80" t="s">
        <v>0</v>
      </c>
      <c r="AK37" s="469" t="s">
        <v>0</v>
      </c>
    </row>
    <row r="38" spans="3:37" ht="44.25" customHeight="1" thickBot="1">
      <c r="C38" s="116">
        <v>27</v>
      </c>
      <c r="D38" s="76" t="s">
        <v>556</v>
      </c>
      <c r="E38" s="61" t="s">
        <v>1014</v>
      </c>
      <c r="F38" s="79" t="s">
        <v>0</v>
      </c>
      <c r="G38" s="79" t="s">
        <v>0</v>
      </c>
      <c r="H38" s="79" t="s">
        <v>0</v>
      </c>
      <c r="I38" s="79" t="s">
        <v>0</v>
      </c>
      <c r="J38" s="79" t="s">
        <v>0</v>
      </c>
      <c r="K38" s="79" t="s">
        <v>0</v>
      </c>
      <c r="L38" s="79" t="s">
        <v>0</v>
      </c>
      <c r="M38" s="79" t="s">
        <v>0</v>
      </c>
      <c r="N38" s="79">
        <v>1</v>
      </c>
      <c r="O38" s="79">
        <v>1</v>
      </c>
      <c r="P38" s="79" t="s">
        <v>0</v>
      </c>
      <c r="Q38" s="79">
        <v>1</v>
      </c>
      <c r="R38" s="79" t="s">
        <v>0</v>
      </c>
      <c r="S38" s="79" t="s">
        <v>0</v>
      </c>
      <c r="T38" s="79" t="s">
        <v>0</v>
      </c>
      <c r="U38" s="79" t="s">
        <v>0</v>
      </c>
      <c r="V38" s="79" t="s">
        <v>0</v>
      </c>
      <c r="W38" s="79" t="s">
        <v>0</v>
      </c>
      <c r="X38" s="79" t="s">
        <v>0</v>
      </c>
      <c r="Y38" s="79" t="s">
        <v>0</v>
      </c>
      <c r="Z38" s="80" t="s">
        <v>0</v>
      </c>
      <c r="AA38" s="80" t="s">
        <v>0</v>
      </c>
      <c r="AB38" s="80" t="s">
        <v>0</v>
      </c>
      <c r="AC38" s="80" t="s">
        <v>0</v>
      </c>
      <c r="AD38" s="80" t="s">
        <v>0</v>
      </c>
      <c r="AE38" s="269" t="s">
        <v>0</v>
      </c>
      <c r="AF38" s="80" t="s">
        <v>0</v>
      </c>
      <c r="AG38" s="80" t="s">
        <v>0</v>
      </c>
      <c r="AH38" s="80" t="s">
        <v>0</v>
      </c>
      <c r="AI38" s="80" t="s">
        <v>0</v>
      </c>
      <c r="AJ38" s="80" t="s">
        <v>0</v>
      </c>
      <c r="AK38" s="469">
        <v>1</v>
      </c>
    </row>
    <row r="39" spans="3:37" ht="44.25" customHeight="1" thickBot="1">
      <c r="C39" s="116">
        <v>28</v>
      </c>
      <c r="D39" s="76" t="s">
        <v>464</v>
      </c>
      <c r="E39" s="61" t="s">
        <v>981</v>
      </c>
      <c r="F39" s="79" t="s">
        <v>0</v>
      </c>
      <c r="G39" s="79" t="s">
        <v>0</v>
      </c>
      <c r="H39" s="79" t="s">
        <v>0</v>
      </c>
      <c r="I39" s="79" t="s">
        <v>0</v>
      </c>
      <c r="J39" s="79" t="s">
        <v>0</v>
      </c>
      <c r="K39" s="79" t="s">
        <v>0</v>
      </c>
      <c r="L39" s="79" t="s">
        <v>0</v>
      </c>
      <c r="M39" s="79" t="s">
        <v>0</v>
      </c>
      <c r="N39" s="79" t="s">
        <v>0</v>
      </c>
      <c r="O39" s="79" t="s">
        <v>0</v>
      </c>
      <c r="P39" s="79" t="s">
        <v>0</v>
      </c>
      <c r="Q39" s="79" t="s">
        <v>0</v>
      </c>
      <c r="R39" s="79" t="s">
        <v>0</v>
      </c>
      <c r="S39" s="79" t="s">
        <v>0</v>
      </c>
      <c r="T39" s="79" t="s">
        <v>0</v>
      </c>
      <c r="U39" s="79" t="s">
        <v>0</v>
      </c>
      <c r="V39" s="79" t="s">
        <v>0</v>
      </c>
      <c r="W39" s="79" t="s">
        <v>0</v>
      </c>
      <c r="X39" s="79" t="s">
        <v>0</v>
      </c>
      <c r="Y39" s="79" t="s">
        <v>0</v>
      </c>
      <c r="Z39" s="80" t="s">
        <v>0</v>
      </c>
      <c r="AA39" s="80" t="s">
        <v>0</v>
      </c>
      <c r="AB39" s="80" t="s">
        <v>0</v>
      </c>
      <c r="AC39" s="80" t="s">
        <v>0</v>
      </c>
      <c r="AD39" s="80" t="s">
        <v>0</v>
      </c>
      <c r="AE39" s="269" t="s">
        <v>0</v>
      </c>
      <c r="AF39" s="80" t="s">
        <v>0</v>
      </c>
      <c r="AG39" s="80" t="s">
        <v>0</v>
      </c>
      <c r="AH39" s="80" t="s">
        <v>0</v>
      </c>
      <c r="AI39" s="80" t="s">
        <v>0</v>
      </c>
      <c r="AJ39" s="80" t="s">
        <v>0</v>
      </c>
      <c r="AK39" s="469" t="s">
        <v>0</v>
      </c>
    </row>
    <row r="40" spans="3:37" ht="44.25" customHeight="1" thickBot="1">
      <c r="C40" s="116">
        <v>29</v>
      </c>
      <c r="D40" s="76" t="s">
        <v>767</v>
      </c>
      <c r="E40" s="61" t="s">
        <v>1053</v>
      </c>
      <c r="F40" s="79" t="s">
        <v>0</v>
      </c>
      <c r="G40" s="79" t="s">
        <v>0</v>
      </c>
      <c r="H40" s="79" t="s">
        <v>0</v>
      </c>
      <c r="I40" s="79" t="s">
        <v>0</v>
      </c>
      <c r="J40" s="79" t="s">
        <v>0</v>
      </c>
      <c r="K40" s="79" t="s">
        <v>0</v>
      </c>
      <c r="L40" s="79" t="s">
        <v>0</v>
      </c>
      <c r="M40" s="79" t="s">
        <v>0</v>
      </c>
      <c r="N40" s="79" t="s">
        <v>0</v>
      </c>
      <c r="O40" s="79" t="s">
        <v>0</v>
      </c>
      <c r="P40" s="79" t="s">
        <v>0</v>
      </c>
      <c r="Q40" s="79" t="s">
        <v>0</v>
      </c>
      <c r="R40" s="79" t="s">
        <v>0</v>
      </c>
      <c r="S40" s="79" t="s">
        <v>0</v>
      </c>
      <c r="T40" s="79" t="s">
        <v>0</v>
      </c>
      <c r="U40" s="79" t="s">
        <v>0</v>
      </c>
      <c r="V40" s="79" t="s">
        <v>0</v>
      </c>
      <c r="W40" s="79" t="s">
        <v>0</v>
      </c>
      <c r="X40" s="79" t="s">
        <v>0</v>
      </c>
      <c r="Y40" s="79" t="s">
        <v>0</v>
      </c>
      <c r="Z40" s="80" t="s">
        <v>0</v>
      </c>
      <c r="AA40" s="80" t="s">
        <v>0</v>
      </c>
      <c r="AB40" s="80" t="s">
        <v>0</v>
      </c>
      <c r="AC40" s="80" t="s">
        <v>0</v>
      </c>
      <c r="AD40" s="177" t="s">
        <v>0</v>
      </c>
      <c r="AE40" s="269" t="s">
        <v>0</v>
      </c>
      <c r="AF40" s="80" t="s">
        <v>0</v>
      </c>
      <c r="AG40" s="80" t="s">
        <v>0</v>
      </c>
      <c r="AH40" s="80" t="s">
        <v>0</v>
      </c>
      <c r="AI40" s="80" t="s">
        <v>0</v>
      </c>
      <c r="AJ40" s="80" t="s">
        <v>0</v>
      </c>
      <c r="AK40" s="469" t="s">
        <v>0</v>
      </c>
    </row>
    <row r="41" spans="3:37" ht="44.25" customHeight="1" thickBot="1">
      <c r="C41" s="116">
        <v>30</v>
      </c>
      <c r="D41" s="76" t="s">
        <v>481</v>
      </c>
      <c r="E41" s="61" t="s">
        <v>1054</v>
      </c>
      <c r="F41" s="79" t="s">
        <v>0</v>
      </c>
      <c r="G41" s="79" t="s">
        <v>0</v>
      </c>
      <c r="H41" s="79" t="s">
        <v>0</v>
      </c>
      <c r="I41" s="79" t="s">
        <v>0</v>
      </c>
      <c r="J41" s="79" t="s">
        <v>0</v>
      </c>
      <c r="K41" s="79">
        <v>1</v>
      </c>
      <c r="L41" s="79" t="s">
        <v>0</v>
      </c>
      <c r="M41" s="79" t="s">
        <v>0</v>
      </c>
      <c r="N41" s="79" t="s">
        <v>0</v>
      </c>
      <c r="O41" s="79" t="s">
        <v>0</v>
      </c>
      <c r="P41" s="79" t="s">
        <v>0</v>
      </c>
      <c r="Q41" s="79">
        <v>0</v>
      </c>
      <c r="R41" s="79" t="s">
        <v>0</v>
      </c>
      <c r="S41" s="79" t="s">
        <v>0</v>
      </c>
      <c r="T41" s="79" t="s">
        <v>0</v>
      </c>
      <c r="U41" s="79" t="s">
        <v>0</v>
      </c>
      <c r="V41" s="79" t="s">
        <v>0</v>
      </c>
      <c r="W41" s="79" t="s">
        <v>0</v>
      </c>
      <c r="X41" s="79" t="s">
        <v>0</v>
      </c>
      <c r="Y41" s="79" t="s">
        <v>0</v>
      </c>
      <c r="Z41" s="80" t="s">
        <v>0</v>
      </c>
      <c r="AA41" s="80" t="s">
        <v>0</v>
      </c>
      <c r="AB41" s="80" t="s">
        <v>0</v>
      </c>
      <c r="AC41" s="80" t="s">
        <v>0</v>
      </c>
      <c r="AD41" s="80" t="s">
        <v>0</v>
      </c>
      <c r="AE41" s="269" t="s">
        <v>0</v>
      </c>
      <c r="AF41" s="80" t="s">
        <v>0</v>
      </c>
      <c r="AG41" s="80" t="s">
        <v>0</v>
      </c>
      <c r="AH41" s="80" t="s">
        <v>0</v>
      </c>
      <c r="AI41" s="80" t="s">
        <v>0</v>
      </c>
      <c r="AJ41" s="80" t="s">
        <v>0</v>
      </c>
      <c r="AK41" s="469" t="s">
        <v>0</v>
      </c>
    </row>
    <row r="42" spans="3:37" ht="36.950000000000003" customHeight="1" thickBot="1">
      <c r="C42" s="116">
        <v>31</v>
      </c>
      <c r="D42" s="76" t="s">
        <v>483</v>
      </c>
      <c r="E42" s="61" t="s">
        <v>1055</v>
      </c>
      <c r="F42" s="79" t="s">
        <v>0</v>
      </c>
      <c r="G42" s="79" t="s">
        <v>0</v>
      </c>
      <c r="H42" s="79" t="s">
        <v>0</v>
      </c>
      <c r="I42" s="79" t="s">
        <v>0</v>
      </c>
      <c r="J42" s="79" t="s">
        <v>0</v>
      </c>
      <c r="K42" s="79" t="s">
        <v>0</v>
      </c>
      <c r="L42" s="79" t="s">
        <v>0</v>
      </c>
      <c r="M42" s="79" t="s">
        <v>0</v>
      </c>
      <c r="N42" s="79" t="s">
        <v>0</v>
      </c>
      <c r="O42" s="79" t="s">
        <v>0</v>
      </c>
      <c r="P42" s="79" t="s">
        <v>0</v>
      </c>
      <c r="Q42" s="79" t="s">
        <v>0</v>
      </c>
      <c r="R42" s="79" t="s">
        <v>0</v>
      </c>
      <c r="S42" s="79" t="s">
        <v>0</v>
      </c>
      <c r="T42" s="79" t="s">
        <v>0</v>
      </c>
      <c r="U42" s="79" t="s">
        <v>0</v>
      </c>
      <c r="V42" s="79" t="s">
        <v>0</v>
      </c>
      <c r="W42" s="79" t="s">
        <v>0</v>
      </c>
      <c r="X42" s="79" t="s">
        <v>0</v>
      </c>
      <c r="Y42" s="79" t="s">
        <v>0</v>
      </c>
      <c r="Z42" s="80" t="s">
        <v>0</v>
      </c>
      <c r="AA42" s="80" t="s">
        <v>0</v>
      </c>
      <c r="AB42" s="80" t="s">
        <v>0</v>
      </c>
      <c r="AC42" s="80" t="s">
        <v>0</v>
      </c>
      <c r="AD42" s="177" t="s">
        <v>0</v>
      </c>
      <c r="AE42" s="269" t="s">
        <v>0</v>
      </c>
      <c r="AF42" s="80" t="s">
        <v>0</v>
      </c>
      <c r="AG42" s="80" t="s">
        <v>0</v>
      </c>
      <c r="AH42" s="80" t="s">
        <v>0</v>
      </c>
      <c r="AI42" s="80" t="s">
        <v>0</v>
      </c>
      <c r="AJ42" s="80" t="s">
        <v>0</v>
      </c>
      <c r="AK42" s="469" t="s">
        <v>0</v>
      </c>
    </row>
    <row r="43" spans="3:37" ht="44.25" customHeight="1" thickBot="1">
      <c r="C43" s="116">
        <v>32</v>
      </c>
      <c r="D43" s="76" t="s">
        <v>727</v>
      </c>
      <c r="E43" s="354" t="s">
        <v>1056</v>
      </c>
      <c r="F43" s="79" t="s">
        <v>0</v>
      </c>
      <c r="G43" s="79" t="s">
        <v>0</v>
      </c>
      <c r="H43" s="79" t="s">
        <v>0</v>
      </c>
      <c r="I43" s="79" t="s">
        <v>0</v>
      </c>
      <c r="J43" s="79" t="s">
        <v>0</v>
      </c>
      <c r="K43" s="79" t="s">
        <v>0</v>
      </c>
      <c r="L43" s="79" t="s">
        <v>0</v>
      </c>
      <c r="M43" s="79" t="s">
        <v>0</v>
      </c>
      <c r="N43" s="79" t="s">
        <v>0</v>
      </c>
      <c r="O43" s="79" t="s">
        <v>0</v>
      </c>
      <c r="P43" s="79" t="s">
        <v>0</v>
      </c>
      <c r="Q43" s="79" t="s">
        <v>0</v>
      </c>
      <c r="R43" s="79" t="s">
        <v>0</v>
      </c>
      <c r="S43" s="79" t="s">
        <v>0</v>
      </c>
      <c r="T43" s="79" t="s">
        <v>0</v>
      </c>
      <c r="U43" s="80" t="s">
        <v>0</v>
      </c>
      <c r="V43" s="80" t="s">
        <v>0</v>
      </c>
      <c r="W43" s="80" t="s">
        <v>0</v>
      </c>
      <c r="X43" s="80" t="s">
        <v>0</v>
      </c>
      <c r="Y43" s="80" t="s">
        <v>0</v>
      </c>
      <c r="Z43" s="80" t="s">
        <v>0</v>
      </c>
      <c r="AA43" s="80" t="s">
        <v>0</v>
      </c>
      <c r="AB43" s="80" t="s">
        <v>0</v>
      </c>
      <c r="AC43" s="80" t="s">
        <v>0</v>
      </c>
      <c r="AD43" s="80" t="s">
        <v>0</v>
      </c>
      <c r="AE43" s="269" t="s">
        <v>0</v>
      </c>
      <c r="AF43" s="177" t="s">
        <v>0</v>
      </c>
      <c r="AG43" s="177" t="s">
        <v>0</v>
      </c>
      <c r="AH43" s="177" t="s">
        <v>0</v>
      </c>
      <c r="AI43" s="177" t="s">
        <v>0</v>
      </c>
      <c r="AJ43" s="177" t="s">
        <v>0</v>
      </c>
      <c r="AK43" s="469">
        <v>0.8</v>
      </c>
    </row>
    <row r="44" spans="3:37" ht="44.25" customHeight="1" thickBot="1">
      <c r="C44" s="116">
        <v>33</v>
      </c>
      <c r="D44" s="41" t="s">
        <v>680</v>
      </c>
      <c r="E44" s="354" t="s">
        <v>1013</v>
      </c>
      <c r="F44" s="79" t="s">
        <v>0</v>
      </c>
      <c r="G44" s="79" t="s">
        <v>0</v>
      </c>
      <c r="H44" s="79" t="s">
        <v>0</v>
      </c>
      <c r="I44" s="79" t="s">
        <v>0</v>
      </c>
      <c r="J44" s="79" t="s">
        <v>0</v>
      </c>
      <c r="K44" s="79" t="s">
        <v>0</v>
      </c>
      <c r="L44" s="79" t="s">
        <v>0</v>
      </c>
      <c r="M44" s="79" t="s">
        <v>0</v>
      </c>
      <c r="N44" s="79" t="s">
        <v>0</v>
      </c>
      <c r="O44" s="79" t="s">
        <v>0</v>
      </c>
      <c r="P44" s="79" t="s">
        <v>0</v>
      </c>
      <c r="Q44" s="79" t="s">
        <v>0</v>
      </c>
      <c r="R44" s="79" t="s">
        <v>0</v>
      </c>
      <c r="S44" s="79" t="s">
        <v>0</v>
      </c>
      <c r="T44" s="79" t="s">
        <v>0</v>
      </c>
      <c r="U44" s="79" t="s">
        <v>0</v>
      </c>
      <c r="V44" s="79" t="s">
        <v>0</v>
      </c>
      <c r="W44" s="79" t="s">
        <v>0</v>
      </c>
      <c r="X44" s="79" t="s">
        <v>0</v>
      </c>
      <c r="Y44" s="79" t="s">
        <v>0</v>
      </c>
      <c r="Z44" s="80" t="s">
        <v>0</v>
      </c>
      <c r="AA44" s="80" t="s">
        <v>0</v>
      </c>
      <c r="AB44" s="80" t="s">
        <v>0</v>
      </c>
      <c r="AC44" s="80" t="s">
        <v>0</v>
      </c>
      <c r="AD44" s="80" t="s">
        <v>0</v>
      </c>
      <c r="AE44" s="269" t="s">
        <v>0</v>
      </c>
      <c r="AF44" s="177" t="s">
        <v>0</v>
      </c>
      <c r="AG44" s="177" t="s">
        <v>0</v>
      </c>
      <c r="AH44" s="177" t="s">
        <v>0</v>
      </c>
      <c r="AI44" s="177" t="s">
        <v>0</v>
      </c>
      <c r="AJ44" s="177" t="s">
        <v>0</v>
      </c>
      <c r="AK44" s="469">
        <v>0.5</v>
      </c>
    </row>
    <row r="45" spans="3:37" ht="44.25" customHeight="1" thickBot="1">
      <c r="C45" s="116">
        <v>34</v>
      </c>
      <c r="D45" s="41" t="s">
        <v>493</v>
      </c>
      <c r="E45" s="61" t="s">
        <v>977</v>
      </c>
      <c r="F45" s="79" t="s">
        <v>0</v>
      </c>
      <c r="G45" s="79" t="s">
        <v>0</v>
      </c>
      <c r="H45" s="79" t="s">
        <v>0</v>
      </c>
      <c r="I45" s="79" t="s">
        <v>0</v>
      </c>
      <c r="J45" s="79" t="s">
        <v>0</v>
      </c>
      <c r="K45" s="79" t="s">
        <v>0</v>
      </c>
      <c r="L45" s="79" t="s">
        <v>0</v>
      </c>
      <c r="M45" s="79" t="s">
        <v>0</v>
      </c>
      <c r="N45" s="79" t="s">
        <v>0</v>
      </c>
      <c r="O45" s="79" t="s">
        <v>0</v>
      </c>
      <c r="P45" s="79" t="s">
        <v>0</v>
      </c>
      <c r="Q45" s="79" t="s">
        <v>0</v>
      </c>
      <c r="R45" s="79" t="s">
        <v>0</v>
      </c>
      <c r="S45" s="79" t="s">
        <v>0</v>
      </c>
      <c r="T45" s="79" t="s">
        <v>0</v>
      </c>
      <c r="U45" s="79" t="s">
        <v>0</v>
      </c>
      <c r="V45" s="79" t="s">
        <v>0</v>
      </c>
      <c r="W45" s="79" t="s">
        <v>0</v>
      </c>
      <c r="X45" s="79" t="s">
        <v>0</v>
      </c>
      <c r="Y45" s="79" t="s">
        <v>0</v>
      </c>
      <c r="Z45" s="80" t="s">
        <v>0</v>
      </c>
      <c r="AA45" s="80" t="s">
        <v>0</v>
      </c>
      <c r="AB45" s="80" t="s">
        <v>0</v>
      </c>
      <c r="AC45" s="80" t="s">
        <v>0</v>
      </c>
      <c r="AD45" s="80" t="s">
        <v>0</v>
      </c>
      <c r="AE45" s="269" t="s">
        <v>0</v>
      </c>
      <c r="AF45" s="80" t="s">
        <v>0</v>
      </c>
      <c r="AG45" s="80" t="s">
        <v>0</v>
      </c>
      <c r="AH45" s="80" t="s">
        <v>0</v>
      </c>
      <c r="AI45" s="80" t="s">
        <v>0</v>
      </c>
      <c r="AJ45" s="80" t="s">
        <v>0</v>
      </c>
      <c r="AK45" s="469" t="s">
        <v>0</v>
      </c>
    </row>
    <row r="46" spans="3:37" ht="44.25" customHeight="1" thickBot="1">
      <c r="C46" s="116">
        <v>35</v>
      </c>
      <c r="D46" s="41" t="s">
        <v>770</v>
      </c>
      <c r="E46" s="61" t="s">
        <v>1057</v>
      </c>
      <c r="F46" s="79" t="s">
        <v>0</v>
      </c>
      <c r="G46" s="79" t="s">
        <v>0</v>
      </c>
      <c r="H46" s="79" t="s">
        <v>0</v>
      </c>
      <c r="I46" s="79" t="s">
        <v>0</v>
      </c>
      <c r="J46" s="79" t="s">
        <v>0</v>
      </c>
      <c r="K46" s="79" t="s">
        <v>0</v>
      </c>
      <c r="L46" s="79" t="s">
        <v>0</v>
      </c>
      <c r="M46" s="79" t="s">
        <v>0</v>
      </c>
      <c r="N46" s="79" t="s">
        <v>0</v>
      </c>
      <c r="O46" s="79" t="s">
        <v>0</v>
      </c>
      <c r="P46" s="79" t="s">
        <v>0</v>
      </c>
      <c r="Q46" s="79" t="s">
        <v>0</v>
      </c>
      <c r="R46" s="79" t="s">
        <v>0</v>
      </c>
      <c r="S46" s="79" t="s">
        <v>0</v>
      </c>
      <c r="T46" s="79" t="s">
        <v>0</v>
      </c>
      <c r="U46" s="79" t="s">
        <v>0</v>
      </c>
      <c r="V46" s="79" t="s">
        <v>0</v>
      </c>
      <c r="W46" s="79" t="s">
        <v>0</v>
      </c>
      <c r="X46" s="79" t="s">
        <v>0</v>
      </c>
      <c r="Y46" s="79" t="s">
        <v>0</v>
      </c>
      <c r="Z46" s="80" t="s">
        <v>0</v>
      </c>
      <c r="AA46" s="80" t="s">
        <v>0</v>
      </c>
      <c r="AB46" s="80" t="s">
        <v>0</v>
      </c>
      <c r="AC46" s="80" t="s">
        <v>0</v>
      </c>
      <c r="AD46" s="80" t="s">
        <v>0</v>
      </c>
      <c r="AE46" s="269" t="s">
        <v>0</v>
      </c>
      <c r="AF46" s="80" t="s">
        <v>0</v>
      </c>
      <c r="AG46" s="80" t="s">
        <v>0</v>
      </c>
      <c r="AH46" s="80" t="s">
        <v>0</v>
      </c>
      <c r="AI46" s="80" t="s">
        <v>0</v>
      </c>
      <c r="AJ46" s="80" t="s">
        <v>0</v>
      </c>
      <c r="AK46" s="469" t="s">
        <v>0</v>
      </c>
    </row>
    <row r="47" spans="3:37" ht="44.25" customHeight="1" thickBot="1">
      <c r="C47" s="116">
        <v>36</v>
      </c>
      <c r="D47" s="41" t="s">
        <v>456</v>
      </c>
      <c r="E47" s="61" t="s">
        <v>1058</v>
      </c>
      <c r="F47" s="79" t="s">
        <v>0</v>
      </c>
      <c r="G47" s="79" t="s">
        <v>0</v>
      </c>
      <c r="H47" s="79" t="s">
        <v>0</v>
      </c>
      <c r="I47" s="79" t="s">
        <v>0</v>
      </c>
      <c r="J47" s="79" t="s">
        <v>0</v>
      </c>
      <c r="K47" s="79" t="s">
        <v>0</v>
      </c>
      <c r="L47" s="79" t="s">
        <v>0</v>
      </c>
      <c r="M47" s="79" t="s">
        <v>0</v>
      </c>
      <c r="N47" s="79" t="s">
        <v>0</v>
      </c>
      <c r="O47" s="79" t="s">
        <v>0</v>
      </c>
      <c r="P47" s="79" t="s">
        <v>0</v>
      </c>
      <c r="Q47" s="79" t="s">
        <v>0</v>
      </c>
      <c r="R47" s="79" t="s">
        <v>0</v>
      </c>
      <c r="S47" s="79" t="s">
        <v>0</v>
      </c>
      <c r="T47" s="79" t="s">
        <v>0</v>
      </c>
      <c r="U47" s="79" t="s">
        <v>0</v>
      </c>
      <c r="V47" s="79" t="s">
        <v>0</v>
      </c>
      <c r="W47" s="79" t="s">
        <v>0</v>
      </c>
      <c r="X47" s="79" t="s">
        <v>0</v>
      </c>
      <c r="Y47" s="79" t="s">
        <v>0</v>
      </c>
      <c r="Z47" s="80" t="s">
        <v>0</v>
      </c>
      <c r="AA47" s="80" t="s">
        <v>0</v>
      </c>
      <c r="AB47" s="80" t="s">
        <v>0</v>
      </c>
      <c r="AC47" s="80" t="s">
        <v>0</v>
      </c>
      <c r="AD47" s="177" t="s">
        <v>0</v>
      </c>
      <c r="AE47" s="269" t="s">
        <v>0</v>
      </c>
      <c r="AF47" s="80" t="s">
        <v>0</v>
      </c>
      <c r="AG47" s="80" t="s">
        <v>0</v>
      </c>
      <c r="AH47" s="80" t="s">
        <v>0</v>
      </c>
      <c r="AI47" s="80" t="s">
        <v>0</v>
      </c>
      <c r="AJ47" s="80" t="s">
        <v>0</v>
      </c>
      <c r="AK47" s="469" t="s">
        <v>0</v>
      </c>
    </row>
    <row r="48" spans="3:37" ht="44.25" customHeight="1" thickBot="1">
      <c r="C48" s="116">
        <v>37</v>
      </c>
      <c r="D48" s="76" t="s">
        <v>444</v>
      </c>
      <c r="E48" s="61" t="s">
        <v>1059</v>
      </c>
      <c r="F48" s="79" t="s">
        <v>0</v>
      </c>
      <c r="G48" s="79" t="s">
        <v>0</v>
      </c>
      <c r="H48" s="79" t="s">
        <v>0</v>
      </c>
      <c r="I48" s="79" t="s">
        <v>0</v>
      </c>
      <c r="J48" s="79" t="s">
        <v>0</v>
      </c>
      <c r="K48" s="79" t="s">
        <v>0</v>
      </c>
      <c r="L48" s="79" t="s">
        <v>0</v>
      </c>
      <c r="M48" s="79" t="s">
        <v>0</v>
      </c>
      <c r="N48" s="79" t="s">
        <v>0</v>
      </c>
      <c r="O48" s="79" t="s">
        <v>0</v>
      </c>
      <c r="P48" s="79" t="s">
        <v>0</v>
      </c>
      <c r="Q48" s="79" t="s">
        <v>0</v>
      </c>
      <c r="R48" s="79" t="s">
        <v>0</v>
      </c>
      <c r="S48" s="79" t="s">
        <v>0</v>
      </c>
      <c r="T48" s="79" t="s">
        <v>0</v>
      </c>
      <c r="U48" s="79" t="s">
        <v>0</v>
      </c>
      <c r="V48" s="79" t="s">
        <v>0</v>
      </c>
      <c r="W48" s="79" t="s">
        <v>0</v>
      </c>
      <c r="X48" s="80" t="s">
        <v>0</v>
      </c>
      <c r="Y48" s="80" t="s">
        <v>0</v>
      </c>
      <c r="Z48" s="80" t="s">
        <v>0</v>
      </c>
      <c r="AA48" s="80" t="s">
        <v>0</v>
      </c>
      <c r="AB48" s="80" t="s">
        <v>0</v>
      </c>
      <c r="AC48" s="80" t="s">
        <v>0</v>
      </c>
      <c r="AD48" s="80" t="s">
        <v>0</v>
      </c>
      <c r="AE48" s="269" t="s">
        <v>0</v>
      </c>
      <c r="AF48" s="80" t="s">
        <v>0</v>
      </c>
      <c r="AG48" s="80" t="s">
        <v>0</v>
      </c>
      <c r="AH48" s="80" t="s">
        <v>0</v>
      </c>
      <c r="AI48" s="80" t="s">
        <v>0</v>
      </c>
      <c r="AJ48" s="80" t="s">
        <v>0</v>
      </c>
      <c r="AK48" s="469" t="s">
        <v>0</v>
      </c>
    </row>
    <row r="49" spans="3:37" ht="44.25" customHeight="1" thickBot="1">
      <c r="C49" s="116">
        <v>38</v>
      </c>
      <c r="D49" s="76" t="s">
        <v>677</v>
      </c>
      <c r="E49" s="354" t="s">
        <v>1220</v>
      </c>
      <c r="F49" s="79" t="s">
        <v>5</v>
      </c>
      <c r="G49" s="79" t="s">
        <v>5</v>
      </c>
      <c r="H49" s="79" t="s">
        <v>5</v>
      </c>
      <c r="I49" s="79" t="s">
        <v>5</v>
      </c>
      <c r="J49" s="79" t="s">
        <v>5</v>
      </c>
      <c r="K49" s="79" t="s">
        <v>5</v>
      </c>
      <c r="L49" s="79" t="s">
        <v>5</v>
      </c>
      <c r="M49" s="79" t="s">
        <v>5</v>
      </c>
      <c r="N49" s="79" t="s">
        <v>5</v>
      </c>
      <c r="O49" s="79" t="s">
        <v>5</v>
      </c>
      <c r="P49" s="79" t="s">
        <v>5</v>
      </c>
      <c r="Q49" s="79" t="s">
        <v>5</v>
      </c>
      <c r="R49" s="79" t="s">
        <v>5</v>
      </c>
      <c r="S49" s="79" t="s">
        <v>5</v>
      </c>
      <c r="T49" s="79" t="s">
        <v>5</v>
      </c>
      <c r="U49" s="79" t="s">
        <v>5</v>
      </c>
      <c r="V49" s="79" t="s">
        <v>5</v>
      </c>
      <c r="W49" s="79" t="s">
        <v>5</v>
      </c>
      <c r="X49" s="79" t="s">
        <v>5</v>
      </c>
      <c r="Y49" s="79" t="s">
        <v>5</v>
      </c>
      <c r="Z49" s="80" t="s">
        <v>5</v>
      </c>
      <c r="AA49" s="80" t="s">
        <v>5</v>
      </c>
      <c r="AB49" s="80" t="s">
        <v>5</v>
      </c>
      <c r="AC49" s="80" t="s">
        <v>5</v>
      </c>
      <c r="AD49" s="80" t="s">
        <v>5</v>
      </c>
      <c r="AE49" s="269" t="s">
        <v>0</v>
      </c>
      <c r="AF49" s="80">
        <v>1</v>
      </c>
      <c r="AG49" s="80" t="s">
        <v>0</v>
      </c>
      <c r="AH49" s="80" t="s">
        <v>0</v>
      </c>
      <c r="AI49" s="80">
        <v>1</v>
      </c>
      <c r="AJ49" s="80" t="s">
        <v>0</v>
      </c>
      <c r="AK49" s="469" t="s">
        <v>0</v>
      </c>
    </row>
    <row r="50" spans="3:37" ht="44.25" customHeight="1" thickBot="1">
      <c r="C50" s="116">
        <v>39</v>
      </c>
      <c r="D50" s="129" t="s">
        <v>690</v>
      </c>
      <c r="E50" s="61" t="s">
        <v>1061</v>
      </c>
      <c r="F50" s="79" t="s">
        <v>0</v>
      </c>
      <c r="G50" s="79" t="s">
        <v>0</v>
      </c>
      <c r="H50" s="79" t="s">
        <v>0</v>
      </c>
      <c r="I50" s="79" t="s">
        <v>0</v>
      </c>
      <c r="J50" s="79" t="s">
        <v>0</v>
      </c>
      <c r="K50" s="79" t="s">
        <v>0</v>
      </c>
      <c r="L50" s="79" t="s">
        <v>0</v>
      </c>
      <c r="M50" s="79" t="s">
        <v>0</v>
      </c>
      <c r="N50" s="79" t="s">
        <v>0</v>
      </c>
      <c r="O50" s="79" t="s">
        <v>0</v>
      </c>
      <c r="P50" s="79" t="s">
        <v>0</v>
      </c>
      <c r="Q50" s="79" t="s">
        <v>0</v>
      </c>
      <c r="R50" s="79" t="s">
        <v>0</v>
      </c>
      <c r="S50" s="79" t="s">
        <v>0</v>
      </c>
      <c r="T50" s="79" t="s">
        <v>0</v>
      </c>
      <c r="U50" s="79" t="s">
        <v>0</v>
      </c>
      <c r="V50" s="79" t="s">
        <v>0</v>
      </c>
      <c r="W50" s="79" t="s">
        <v>0</v>
      </c>
      <c r="X50" s="79" t="s">
        <v>0</v>
      </c>
      <c r="Y50" s="80" t="s">
        <v>0</v>
      </c>
      <c r="Z50" s="80" t="s">
        <v>0</v>
      </c>
      <c r="AA50" s="80" t="s">
        <v>0</v>
      </c>
      <c r="AB50" s="80" t="s">
        <v>0</v>
      </c>
      <c r="AC50" s="80" t="s">
        <v>0</v>
      </c>
      <c r="AD50" s="80" t="s">
        <v>0</v>
      </c>
      <c r="AE50" s="269" t="s">
        <v>0</v>
      </c>
      <c r="AF50" s="80" t="s">
        <v>0</v>
      </c>
      <c r="AG50" s="80" t="s">
        <v>0</v>
      </c>
      <c r="AH50" s="80" t="s">
        <v>0</v>
      </c>
      <c r="AI50" s="80" t="s">
        <v>0</v>
      </c>
      <c r="AJ50" s="80" t="s">
        <v>0</v>
      </c>
      <c r="AK50" s="469" t="s">
        <v>0</v>
      </c>
    </row>
    <row r="51" spans="3:37" ht="44.25" customHeight="1" thickBot="1">
      <c r="C51" s="116">
        <v>40</v>
      </c>
      <c r="D51" s="76" t="s">
        <v>1166</v>
      </c>
      <c r="E51" s="61" t="s">
        <v>1168</v>
      </c>
      <c r="F51" s="79" t="s">
        <v>0</v>
      </c>
      <c r="G51" s="79" t="s">
        <v>0</v>
      </c>
      <c r="H51" s="79" t="s">
        <v>0</v>
      </c>
      <c r="I51" s="79" t="s">
        <v>0</v>
      </c>
      <c r="J51" s="79" t="s">
        <v>0</v>
      </c>
      <c r="K51" s="79" t="s">
        <v>0</v>
      </c>
      <c r="L51" s="79" t="s">
        <v>0</v>
      </c>
      <c r="M51" s="79" t="s">
        <v>0</v>
      </c>
      <c r="N51" s="79" t="s">
        <v>0</v>
      </c>
      <c r="O51" s="79" t="s">
        <v>0</v>
      </c>
      <c r="P51" s="79" t="s">
        <v>0</v>
      </c>
      <c r="Q51" s="79" t="s">
        <v>0</v>
      </c>
      <c r="R51" s="79" t="s">
        <v>0</v>
      </c>
      <c r="S51" s="79" t="s">
        <v>0</v>
      </c>
      <c r="T51" s="79" t="s">
        <v>0</v>
      </c>
      <c r="U51" s="79" t="s">
        <v>0</v>
      </c>
      <c r="V51" s="79" t="s">
        <v>0</v>
      </c>
      <c r="W51" s="79">
        <v>0</v>
      </c>
      <c r="X51" s="79" t="s">
        <v>0</v>
      </c>
      <c r="Y51" s="79">
        <v>0</v>
      </c>
      <c r="Z51" s="80">
        <v>1</v>
      </c>
      <c r="AA51" s="80" t="s">
        <v>0</v>
      </c>
      <c r="AB51" s="80" t="s">
        <v>0</v>
      </c>
      <c r="AC51" s="80" t="s">
        <v>0</v>
      </c>
      <c r="AD51" s="80">
        <v>0.5</v>
      </c>
      <c r="AE51" s="269" t="s">
        <v>0</v>
      </c>
      <c r="AF51" s="80" t="s">
        <v>0</v>
      </c>
      <c r="AG51" s="80" t="s">
        <v>0</v>
      </c>
      <c r="AH51" s="80" t="s">
        <v>0</v>
      </c>
      <c r="AI51" s="80" t="s">
        <v>0</v>
      </c>
      <c r="AJ51" s="80" t="s">
        <v>0</v>
      </c>
      <c r="AK51" s="469" t="s">
        <v>0</v>
      </c>
    </row>
    <row r="52" spans="3:37" ht="44.25" customHeight="1" thickBot="1">
      <c r="C52" s="116">
        <v>41</v>
      </c>
      <c r="D52" s="76" t="s">
        <v>692</v>
      </c>
      <c r="E52" s="61" t="s">
        <v>1221</v>
      </c>
      <c r="F52" s="79" t="s">
        <v>5</v>
      </c>
      <c r="G52" s="79" t="s">
        <v>5</v>
      </c>
      <c r="H52" s="79" t="s">
        <v>5</v>
      </c>
      <c r="I52" s="79" t="s">
        <v>5</v>
      </c>
      <c r="J52" s="79" t="s">
        <v>5</v>
      </c>
      <c r="K52" s="79" t="s">
        <v>5</v>
      </c>
      <c r="L52" s="79" t="s">
        <v>5</v>
      </c>
      <c r="M52" s="79" t="s">
        <v>5</v>
      </c>
      <c r="N52" s="79" t="s">
        <v>5</v>
      </c>
      <c r="O52" s="79" t="s">
        <v>5</v>
      </c>
      <c r="P52" s="79" t="s">
        <v>5</v>
      </c>
      <c r="Q52" s="79" t="s">
        <v>5</v>
      </c>
      <c r="R52" s="79" t="s">
        <v>5</v>
      </c>
      <c r="S52" s="79" t="s">
        <v>5</v>
      </c>
      <c r="T52" s="79" t="s">
        <v>5</v>
      </c>
      <c r="U52" s="79" t="s">
        <v>5</v>
      </c>
      <c r="V52" s="79" t="s">
        <v>5</v>
      </c>
      <c r="W52" s="79" t="s">
        <v>5</v>
      </c>
      <c r="X52" s="80" t="s">
        <v>5</v>
      </c>
      <c r="Y52" s="80" t="s">
        <v>5</v>
      </c>
      <c r="Z52" s="80" t="s">
        <v>5</v>
      </c>
      <c r="AA52" s="80" t="s">
        <v>5</v>
      </c>
      <c r="AB52" s="80" t="s">
        <v>5</v>
      </c>
      <c r="AC52" s="80" t="s">
        <v>5</v>
      </c>
      <c r="AD52" s="80" t="s">
        <v>5</v>
      </c>
      <c r="AE52" s="269" t="s">
        <v>0</v>
      </c>
      <c r="AF52" s="80">
        <v>1</v>
      </c>
      <c r="AG52" s="80">
        <v>1</v>
      </c>
      <c r="AH52" s="80">
        <v>1</v>
      </c>
      <c r="AI52" s="80">
        <v>1</v>
      </c>
      <c r="AJ52" s="80" t="s">
        <v>0</v>
      </c>
      <c r="AK52" s="469" t="s">
        <v>0</v>
      </c>
    </row>
    <row r="53" spans="3:37" ht="44.25" customHeight="1" thickBot="1">
      <c r="C53" s="116">
        <v>42</v>
      </c>
      <c r="D53" s="76" t="s">
        <v>763</v>
      </c>
      <c r="E53" s="61" t="s">
        <v>1222</v>
      </c>
      <c r="F53" s="79" t="s">
        <v>5</v>
      </c>
      <c r="G53" s="79" t="s">
        <v>5</v>
      </c>
      <c r="H53" s="79" t="s">
        <v>5</v>
      </c>
      <c r="I53" s="79" t="s">
        <v>5</v>
      </c>
      <c r="J53" s="79" t="s">
        <v>5</v>
      </c>
      <c r="K53" s="79" t="s">
        <v>5</v>
      </c>
      <c r="L53" s="79" t="s">
        <v>5</v>
      </c>
      <c r="M53" s="79" t="s">
        <v>5</v>
      </c>
      <c r="N53" s="79" t="s">
        <v>5</v>
      </c>
      <c r="O53" s="79" t="s">
        <v>5</v>
      </c>
      <c r="P53" s="79" t="s">
        <v>5</v>
      </c>
      <c r="Q53" s="79" t="s">
        <v>5</v>
      </c>
      <c r="R53" s="79" t="s">
        <v>5</v>
      </c>
      <c r="S53" s="79" t="s">
        <v>5</v>
      </c>
      <c r="T53" s="79" t="s">
        <v>5</v>
      </c>
      <c r="U53" s="79" t="s">
        <v>5</v>
      </c>
      <c r="V53" s="79" t="s">
        <v>5</v>
      </c>
      <c r="W53" s="79" t="s">
        <v>5</v>
      </c>
      <c r="X53" s="80" t="s">
        <v>5</v>
      </c>
      <c r="Y53" s="80" t="s">
        <v>5</v>
      </c>
      <c r="Z53" s="80" t="s">
        <v>5</v>
      </c>
      <c r="AA53" s="80" t="s">
        <v>5</v>
      </c>
      <c r="AB53" s="80" t="s">
        <v>5</v>
      </c>
      <c r="AC53" s="80" t="s">
        <v>5</v>
      </c>
      <c r="AD53" s="80" t="s">
        <v>5</v>
      </c>
      <c r="AE53" s="269" t="s">
        <v>0</v>
      </c>
      <c r="AF53" s="80" t="s">
        <v>0</v>
      </c>
      <c r="AG53" s="80" t="s">
        <v>0</v>
      </c>
      <c r="AH53" s="80" t="s">
        <v>0</v>
      </c>
      <c r="AI53" s="80">
        <v>1</v>
      </c>
      <c r="AJ53" s="80" t="s">
        <v>0</v>
      </c>
      <c r="AK53" s="469" t="s">
        <v>0</v>
      </c>
    </row>
    <row r="54" spans="3:37" ht="44.25" customHeight="1" thickBot="1">
      <c r="C54" s="116">
        <v>43</v>
      </c>
      <c r="D54" s="76" t="s">
        <v>466</v>
      </c>
      <c r="E54" s="61" t="s">
        <v>1041</v>
      </c>
      <c r="F54" s="79" t="s">
        <v>0</v>
      </c>
      <c r="G54" s="79" t="s">
        <v>0</v>
      </c>
      <c r="H54" s="79" t="s">
        <v>0</v>
      </c>
      <c r="I54" s="79" t="s">
        <v>0</v>
      </c>
      <c r="J54" s="79">
        <v>1</v>
      </c>
      <c r="K54" s="79">
        <v>0</v>
      </c>
      <c r="L54" s="79" t="s">
        <v>0</v>
      </c>
      <c r="M54" s="79" t="s">
        <v>0</v>
      </c>
      <c r="N54" s="79">
        <v>0.5</v>
      </c>
      <c r="O54" s="79">
        <v>0</v>
      </c>
      <c r="P54" s="79" t="s">
        <v>0</v>
      </c>
      <c r="Q54" s="79" t="s">
        <v>0</v>
      </c>
      <c r="R54" s="79" t="s">
        <v>0</v>
      </c>
      <c r="S54" s="79" t="s">
        <v>0</v>
      </c>
      <c r="T54" s="79" t="s">
        <v>0</v>
      </c>
      <c r="U54" s="79" t="s">
        <v>0</v>
      </c>
      <c r="V54" s="79" t="s">
        <v>0</v>
      </c>
      <c r="W54" s="79" t="s">
        <v>0</v>
      </c>
      <c r="X54" s="80" t="s">
        <v>0</v>
      </c>
      <c r="Y54" s="80" t="s">
        <v>0</v>
      </c>
      <c r="Z54" s="80" t="s">
        <v>0</v>
      </c>
      <c r="AA54" s="80" t="s">
        <v>0</v>
      </c>
      <c r="AB54" s="80" t="s">
        <v>0</v>
      </c>
      <c r="AC54" s="80">
        <v>1</v>
      </c>
      <c r="AD54" s="80" t="s">
        <v>0</v>
      </c>
      <c r="AE54" s="269">
        <v>1</v>
      </c>
      <c r="AF54" s="80">
        <v>1</v>
      </c>
      <c r="AG54" s="80" t="s">
        <v>0</v>
      </c>
      <c r="AH54" s="80" t="s">
        <v>0</v>
      </c>
      <c r="AI54" s="80" t="s">
        <v>0</v>
      </c>
      <c r="AJ54" s="80" t="s">
        <v>0</v>
      </c>
      <c r="AK54" s="469">
        <v>1</v>
      </c>
    </row>
    <row r="55" spans="3:37" ht="44.25" customHeight="1" thickBot="1">
      <c r="C55" s="116">
        <v>44</v>
      </c>
      <c r="D55" s="76" t="s">
        <v>744</v>
      </c>
      <c r="E55" s="61" t="s">
        <v>1042</v>
      </c>
      <c r="F55" s="79" t="s">
        <v>0</v>
      </c>
      <c r="G55" s="79" t="s">
        <v>0</v>
      </c>
      <c r="H55" s="79" t="s">
        <v>0</v>
      </c>
      <c r="I55" s="79" t="s">
        <v>0</v>
      </c>
      <c r="J55" s="79" t="s">
        <v>0</v>
      </c>
      <c r="K55" s="79" t="s">
        <v>0</v>
      </c>
      <c r="L55" s="79" t="s">
        <v>0</v>
      </c>
      <c r="M55" s="79" t="s">
        <v>0</v>
      </c>
      <c r="N55" s="79" t="s">
        <v>0</v>
      </c>
      <c r="O55" s="79" t="s">
        <v>0</v>
      </c>
      <c r="P55" s="79" t="s">
        <v>0</v>
      </c>
      <c r="Q55" s="79" t="s">
        <v>0</v>
      </c>
      <c r="R55" s="79" t="s">
        <v>0</v>
      </c>
      <c r="S55" s="79" t="s">
        <v>0</v>
      </c>
      <c r="T55" s="79" t="s">
        <v>0</v>
      </c>
      <c r="U55" s="79" t="s">
        <v>0</v>
      </c>
      <c r="V55" s="79" t="s">
        <v>0</v>
      </c>
      <c r="W55" s="79" t="s">
        <v>0</v>
      </c>
      <c r="X55" s="79" t="s">
        <v>0</v>
      </c>
      <c r="Y55" s="79" t="s">
        <v>0</v>
      </c>
      <c r="Z55" s="80" t="s">
        <v>0</v>
      </c>
      <c r="AA55" s="80" t="s">
        <v>0</v>
      </c>
      <c r="AB55" s="80" t="s">
        <v>0</v>
      </c>
      <c r="AC55" s="80" t="s">
        <v>0</v>
      </c>
      <c r="AD55" s="80">
        <v>0.9</v>
      </c>
      <c r="AE55" s="269">
        <v>1</v>
      </c>
      <c r="AF55" s="80">
        <v>1</v>
      </c>
      <c r="AG55" s="80" t="s">
        <v>0</v>
      </c>
      <c r="AH55" s="80" t="s">
        <v>0</v>
      </c>
      <c r="AI55" s="80" t="s">
        <v>0</v>
      </c>
      <c r="AJ55" s="80" t="s">
        <v>0</v>
      </c>
      <c r="AK55" s="469" t="s">
        <v>0</v>
      </c>
    </row>
    <row r="56" spans="3:37" ht="44.25" customHeight="1" thickBot="1">
      <c r="C56" s="116">
        <v>45</v>
      </c>
      <c r="D56" s="76" t="s">
        <v>520</v>
      </c>
      <c r="E56" s="61" t="s">
        <v>1021</v>
      </c>
      <c r="F56" s="79" t="s">
        <v>0</v>
      </c>
      <c r="G56" s="79" t="s">
        <v>0</v>
      </c>
      <c r="H56" s="79" t="s">
        <v>0</v>
      </c>
      <c r="I56" s="79" t="s">
        <v>0</v>
      </c>
      <c r="J56" s="79" t="s">
        <v>0</v>
      </c>
      <c r="K56" s="79" t="s">
        <v>0</v>
      </c>
      <c r="L56" s="79" t="s">
        <v>0</v>
      </c>
      <c r="M56" s="79" t="s">
        <v>0</v>
      </c>
      <c r="N56" s="79" t="s">
        <v>0</v>
      </c>
      <c r="O56" s="79" t="s">
        <v>0</v>
      </c>
      <c r="P56" s="79" t="s">
        <v>0</v>
      </c>
      <c r="Q56" s="79">
        <v>1</v>
      </c>
      <c r="R56" s="79" t="s">
        <v>0</v>
      </c>
      <c r="S56" s="79">
        <v>0.33329999999999999</v>
      </c>
      <c r="T56" s="79" t="s">
        <v>0</v>
      </c>
      <c r="U56" s="79">
        <v>0</v>
      </c>
      <c r="V56" s="79" t="s">
        <v>0</v>
      </c>
      <c r="W56" s="79">
        <v>0</v>
      </c>
      <c r="X56" s="79" t="s">
        <v>0</v>
      </c>
      <c r="Y56" s="79" t="s">
        <v>0</v>
      </c>
      <c r="Z56" s="80">
        <v>0</v>
      </c>
      <c r="AA56" s="80" t="s">
        <v>0</v>
      </c>
      <c r="AB56" s="80" t="s">
        <v>0</v>
      </c>
      <c r="AC56" s="80" t="s">
        <v>0</v>
      </c>
      <c r="AD56" s="80">
        <v>1</v>
      </c>
      <c r="AE56" s="269">
        <v>1</v>
      </c>
      <c r="AF56" s="80">
        <v>1</v>
      </c>
      <c r="AG56" s="80">
        <v>1</v>
      </c>
      <c r="AH56" s="80">
        <v>0</v>
      </c>
      <c r="AI56" s="80">
        <v>0</v>
      </c>
      <c r="AJ56" s="80" t="s">
        <v>0</v>
      </c>
      <c r="AK56" s="469">
        <v>1</v>
      </c>
    </row>
    <row r="57" spans="3:37" ht="44.25" customHeight="1" thickBot="1">
      <c r="C57" s="116">
        <v>46</v>
      </c>
      <c r="D57" s="76" t="s">
        <v>1077</v>
      </c>
      <c r="E57" s="61" t="s">
        <v>1044</v>
      </c>
      <c r="F57" s="79" t="s">
        <v>0</v>
      </c>
      <c r="G57" s="79" t="s">
        <v>0</v>
      </c>
      <c r="H57" s="79" t="s">
        <v>0</v>
      </c>
      <c r="I57" s="79" t="s">
        <v>0</v>
      </c>
      <c r="J57" s="79" t="s">
        <v>0</v>
      </c>
      <c r="K57" s="79" t="s">
        <v>0</v>
      </c>
      <c r="L57" s="79" t="s">
        <v>0</v>
      </c>
      <c r="M57" s="79" t="s">
        <v>0</v>
      </c>
      <c r="N57" s="79" t="s">
        <v>0</v>
      </c>
      <c r="O57" s="79" t="s">
        <v>0</v>
      </c>
      <c r="P57" s="79">
        <v>1</v>
      </c>
      <c r="Q57" s="79" t="s">
        <v>0</v>
      </c>
      <c r="R57" s="79" t="s">
        <v>0</v>
      </c>
      <c r="S57" s="79" t="s">
        <v>0</v>
      </c>
      <c r="T57" s="79" t="s">
        <v>0</v>
      </c>
      <c r="U57" s="79" t="s">
        <v>0</v>
      </c>
      <c r="V57" s="79" t="s">
        <v>0</v>
      </c>
      <c r="W57" s="79" t="s">
        <v>0</v>
      </c>
      <c r="X57" s="79" t="s">
        <v>0</v>
      </c>
      <c r="Y57" s="79" t="s">
        <v>0</v>
      </c>
      <c r="Z57" s="80" t="s">
        <v>0</v>
      </c>
      <c r="AA57" s="80" t="s">
        <v>0</v>
      </c>
      <c r="AB57" s="80">
        <v>1</v>
      </c>
      <c r="AC57" s="80" t="s">
        <v>0</v>
      </c>
      <c r="AD57" s="80" t="s">
        <v>0</v>
      </c>
      <c r="AE57" s="269">
        <v>1</v>
      </c>
      <c r="AF57" s="80">
        <v>0.33333333333333331</v>
      </c>
      <c r="AG57" s="80" t="s">
        <v>0</v>
      </c>
      <c r="AH57" s="80">
        <v>0</v>
      </c>
      <c r="AI57" s="80" t="s">
        <v>0</v>
      </c>
      <c r="AJ57" s="80" t="s">
        <v>0</v>
      </c>
      <c r="AK57" s="469" t="s">
        <v>0</v>
      </c>
    </row>
    <row r="58" spans="3:37" ht="44.25" customHeight="1" thickBot="1">
      <c r="C58" s="116">
        <v>47</v>
      </c>
      <c r="D58" s="76" t="s">
        <v>1157</v>
      </c>
      <c r="E58" s="61" t="s">
        <v>1158</v>
      </c>
      <c r="F58" s="79" t="s">
        <v>0</v>
      </c>
      <c r="G58" s="79" t="s">
        <v>0</v>
      </c>
      <c r="H58" s="79">
        <v>1</v>
      </c>
      <c r="I58" s="79" t="s">
        <v>0</v>
      </c>
      <c r="J58" s="79" t="s">
        <v>0</v>
      </c>
      <c r="K58" s="79" t="s">
        <v>0</v>
      </c>
      <c r="L58" s="79" t="s">
        <v>0</v>
      </c>
      <c r="M58" s="79" t="s">
        <v>0</v>
      </c>
      <c r="N58" s="79" t="s">
        <v>0</v>
      </c>
      <c r="O58" s="79" t="s">
        <v>0</v>
      </c>
      <c r="P58" s="79">
        <v>0</v>
      </c>
      <c r="Q58" s="79">
        <v>1</v>
      </c>
      <c r="R58" s="79" t="s">
        <v>0</v>
      </c>
      <c r="S58" s="79" t="s">
        <v>0</v>
      </c>
      <c r="T58" s="79">
        <v>1</v>
      </c>
      <c r="U58" s="79" t="s">
        <v>0</v>
      </c>
      <c r="V58" s="79" t="s">
        <v>0</v>
      </c>
      <c r="W58" s="79" t="s">
        <v>0</v>
      </c>
      <c r="X58" s="79" t="s">
        <v>0</v>
      </c>
      <c r="Y58" s="79" t="s">
        <v>0</v>
      </c>
      <c r="Z58" s="80" t="s">
        <v>0</v>
      </c>
      <c r="AA58" s="80" t="s">
        <v>0</v>
      </c>
      <c r="AB58" s="80" t="s">
        <v>0</v>
      </c>
      <c r="AC58" s="80" t="s">
        <v>0</v>
      </c>
      <c r="AD58" s="80" t="s">
        <v>0</v>
      </c>
      <c r="AE58" s="269">
        <v>1</v>
      </c>
      <c r="AF58" s="80" t="s">
        <v>0</v>
      </c>
      <c r="AG58" s="80" t="s">
        <v>0</v>
      </c>
      <c r="AH58" s="80" t="s">
        <v>0</v>
      </c>
      <c r="AI58" s="80" t="s">
        <v>0</v>
      </c>
      <c r="AJ58" s="80" t="s">
        <v>0</v>
      </c>
      <c r="AK58" s="469" t="s">
        <v>0</v>
      </c>
    </row>
    <row r="59" spans="3:37" ht="44.25" customHeight="1" thickBot="1">
      <c r="C59" s="116">
        <v>48</v>
      </c>
      <c r="D59" s="76" t="s">
        <v>758</v>
      </c>
      <c r="E59" s="61" t="s">
        <v>1043</v>
      </c>
      <c r="F59" s="79" t="s">
        <v>0</v>
      </c>
      <c r="G59" s="79" t="s">
        <v>0</v>
      </c>
      <c r="H59" s="79" t="s">
        <v>0</v>
      </c>
      <c r="I59" s="79" t="s">
        <v>0</v>
      </c>
      <c r="J59" s="79" t="s">
        <v>0</v>
      </c>
      <c r="K59" s="79" t="s">
        <v>0</v>
      </c>
      <c r="L59" s="79" t="s">
        <v>0</v>
      </c>
      <c r="M59" s="79" t="s">
        <v>0</v>
      </c>
      <c r="N59" s="79" t="s">
        <v>0</v>
      </c>
      <c r="O59" s="79" t="s">
        <v>0</v>
      </c>
      <c r="P59" s="79" t="s">
        <v>0</v>
      </c>
      <c r="Q59" s="79" t="s">
        <v>0</v>
      </c>
      <c r="R59" s="79" t="s">
        <v>0</v>
      </c>
      <c r="S59" s="79" t="s">
        <v>0</v>
      </c>
      <c r="T59" s="79" t="s">
        <v>0</v>
      </c>
      <c r="U59" s="79" t="s">
        <v>0</v>
      </c>
      <c r="V59" s="79" t="s">
        <v>0</v>
      </c>
      <c r="W59" s="79">
        <v>1</v>
      </c>
      <c r="X59" s="79" t="s">
        <v>0</v>
      </c>
      <c r="Y59" s="79" t="s">
        <v>0</v>
      </c>
      <c r="Z59" s="80" t="s">
        <v>0</v>
      </c>
      <c r="AA59" s="80" t="s">
        <v>0</v>
      </c>
      <c r="AB59" s="80" t="s">
        <v>0</v>
      </c>
      <c r="AC59" s="80" t="s">
        <v>0</v>
      </c>
      <c r="AD59" s="80">
        <v>1</v>
      </c>
      <c r="AE59" s="269">
        <v>0.5</v>
      </c>
      <c r="AF59" s="269">
        <v>1</v>
      </c>
      <c r="AG59" s="269" t="s">
        <v>0</v>
      </c>
      <c r="AH59" s="269" t="s">
        <v>0</v>
      </c>
      <c r="AI59" s="269" t="s">
        <v>0</v>
      </c>
      <c r="AJ59" s="269" t="s">
        <v>0</v>
      </c>
      <c r="AK59" s="469" t="s">
        <v>0</v>
      </c>
    </row>
    <row r="60" spans="3:37" ht="44.25" customHeight="1" thickBot="1">
      <c r="C60" s="116">
        <v>49</v>
      </c>
      <c r="D60" s="76" t="s">
        <v>1069</v>
      </c>
      <c r="E60" s="61" t="s">
        <v>834</v>
      </c>
      <c r="F60" s="79" t="s">
        <v>0</v>
      </c>
      <c r="G60" s="79" t="s">
        <v>0</v>
      </c>
      <c r="H60" s="79" t="s">
        <v>0</v>
      </c>
      <c r="I60" s="79" t="s">
        <v>0</v>
      </c>
      <c r="J60" s="79">
        <v>1</v>
      </c>
      <c r="K60" s="79" t="s">
        <v>0</v>
      </c>
      <c r="L60" s="79" t="s">
        <v>0</v>
      </c>
      <c r="M60" s="79" t="s">
        <v>0</v>
      </c>
      <c r="N60" s="79" t="s">
        <v>0</v>
      </c>
      <c r="O60" s="79" t="s">
        <v>0</v>
      </c>
      <c r="P60" s="79" t="s">
        <v>0</v>
      </c>
      <c r="Q60" s="79" t="s">
        <v>0</v>
      </c>
      <c r="R60" s="79" t="s">
        <v>0</v>
      </c>
      <c r="S60" s="79" t="s">
        <v>0</v>
      </c>
      <c r="T60" s="79" t="s">
        <v>0</v>
      </c>
      <c r="U60" s="79" t="s">
        <v>0</v>
      </c>
      <c r="V60" s="79">
        <v>1</v>
      </c>
      <c r="W60" s="79" t="s">
        <v>0</v>
      </c>
      <c r="X60" s="79" t="s">
        <v>0</v>
      </c>
      <c r="Y60" s="79" t="s">
        <v>0</v>
      </c>
      <c r="Z60" s="80" t="s">
        <v>0</v>
      </c>
      <c r="AA60" s="80" t="s">
        <v>0</v>
      </c>
      <c r="AB60" s="80">
        <v>1</v>
      </c>
      <c r="AC60" s="80">
        <v>0.85699999999999998</v>
      </c>
      <c r="AD60" s="80" t="s">
        <v>0</v>
      </c>
      <c r="AE60" s="269">
        <v>0.5</v>
      </c>
      <c r="AF60" s="269">
        <v>0.5</v>
      </c>
      <c r="AG60" s="269">
        <v>0.92</v>
      </c>
      <c r="AH60" s="269">
        <v>0.67</v>
      </c>
      <c r="AI60" s="269" t="s">
        <v>0</v>
      </c>
      <c r="AJ60" s="269" t="s">
        <v>0</v>
      </c>
      <c r="AK60" s="469" t="s">
        <v>0</v>
      </c>
    </row>
    <row r="61" spans="3:37" ht="44.25" customHeight="1" thickBot="1">
      <c r="C61" s="116">
        <v>50</v>
      </c>
      <c r="D61" s="76" t="s">
        <v>1160</v>
      </c>
      <c r="E61" s="61" t="s">
        <v>1162</v>
      </c>
      <c r="F61" s="79" t="s">
        <v>0</v>
      </c>
      <c r="G61" s="79" t="s">
        <v>0</v>
      </c>
      <c r="H61" s="79" t="s">
        <v>0</v>
      </c>
      <c r="I61" s="79" t="s">
        <v>0</v>
      </c>
      <c r="J61" s="79">
        <v>1</v>
      </c>
      <c r="K61" s="79" t="s">
        <v>0</v>
      </c>
      <c r="L61" s="79" t="s">
        <v>0</v>
      </c>
      <c r="M61" s="79" t="s">
        <v>0</v>
      </c>
      <c r="N61" s="79">
        <v>0</v>
      </c>
      <c r="O61" s="79" t="s">
        <v>0</v>
      </c>
      <c r="P61" s="79">
        <v>1</v>
      </c>
      <c r="Q61" s="79">
        <v>0</v>
      </c>
      <c r="R61" s="79" t="s">
        <v>0</v>
      </c>
      <c r="S61" s="79">
        <v>0</v>
      </c>
      <c r="T61" s="79" t="s">
        <v>0</v>
      </c>
      <c r="U61" s="79" t="s">
        <v>0</v>
      </c>
      <c r="V61" s="79" t="s">
        <v>0</v>
      </c>
      <c r="W61" s="79" t="s">
        <v>0</v>
      </c>
      <c r="X61" s="79" t="s">
        <v>0</v>
      </c>
      <c r="Y61" s="79" t="s">
        <v>0</v>
      </c>
      <c r="Z61" s="80" t="s">
        <v>0</v>
      </c>
      <c r="AA61" s="80" t="s">
        <v>0</v>
      </c>
      <c r="AB61" s="80">
        <v>0</v>
      </c>
      <c r="AC61" s="80" t="s">
        <v>0</v>
      </c>
      <c r="AD61" s="80" t="s">
        <v>0</v>
      </c>
      <c r="AE61" s="269">
        <v>0</v>
      </c>
      <c r="AF61" s="269" t="s">
        <v>0</v>
      </c>
      <c r="AG61" s="269" t="s">
        <v>0</v>
      </c>
      <c r="AH61" s="269" t="s">
        <v>0</v>
      </c>
      <c r="AI61" s="269" t="s">
        <v>0</v>
      </c>
      <c r="AJ61" s="269" t="s">
        <v>0</v>
      </c>
      <c r="AK61" s="469" t="s">
        <v>0</v>
      </c>
    </row>
    <row r="62" spans="3:37" ht="44.25" customHeight="1" thickBot="1">
      <c r="C62" s="116">
        <v>51</v>
      </c>
      <c r="D62" s="76" t="s">
        <v>528</v>
      </c>
      <c r="E62" s="61" t="s">
        <v>1015</v>
      </c>
      <c r="F62" s="79">
        <v>1</v>
      </c>
      <c r="G62" s="79" t="s">
        <v>0</v>
      </c>
      <c r="H62" s="79" t="s">
        <v>0</v>
      </c>
      <c r="I62" s="79" t="s">
        <v>0</v>
      </c>
      <c r="J62" s="79" t="s">
        <v>0</v>
      </c>
      <c r="K62" s="79" t="s">
        <v>0</v>
      </c>
      <c r="L62" s="79" t="s">
        <v>0</v>
      </c>
      <c r="M62" s="79" t="s">
        <v>0</v>
      </c>
      <c r="N62" s="79" t="s">
        <v>0</v>
      </c>
      <c r="O62" s="79" t="s">
        <v>0</v>
      </c>
      <c r="P62" s="79" t="s">
        <v>0</v>
      </c>
      <c r="Q62" s="79" t="s">
        <v>0</v>
      </c>
      <c r="R62" s="79" t="s">
        <v>0</v>
      </c>
      <c r="S62" s="79" t="s">
        <v>0</v>
      </c>
      <c r="T62" s="79">
        <v>0</v>
      </c>
      <c r="U62" s="79" t="s">
        <v>0</v>
      </c>
      <c r="V62" s="79" t="s">
        <v>0</v>
      </c>
      <c r="W62" s="79" t="s">
        <v>0</v>
      </c>
      <c r="X62" s="79" t="s">
        <v>0</v>
      </c>
      <c r="Y62" s="79" t="s">
        <v>0</v>
      </c>
      <c r="Z62" s="80" t="s">
        <v>0</v>
      </c>
      <c r="AA62" s="80" t="s">
        <v>0</v>
      </c>
      <c r="AB62" s="80">
        <v>1</v>
      </c>
      <c r="AC62" s="80">
        <v>1</v>
      </c>
      <c r="AD62" s="80">
        <v>0</v>
      </c>
      <c r="AE62" s="269">
        <v>0</v>
      </c>
      <c r="AF62" s="269" t="s">
        <v>0</v>
      </c>
      <c r="AG62" s="269" t="s">
        <v>0</v>
      </c>
      <c r="AH62" s="269" t="s">
        <v>0</v>
      </c>
      <c r="AI62" s="269" t="s">
        <v>0</v>
      </c>
      <c r="AJ62" s="269" t="s">
        <v>0</v>
      </c>
      <c r="AK62" s="469" t="s">
        <v>0</v>
      </c>
    </row>
    <row r="63" spans="3:37" ht="44.25" customHeight="1" thickBot="1">
      <c r="C63" s="116">
        <v>52</v>
      </c>
      <c r="D63" s="76" t="s">
        <v>709</v>
      </c>
      <c r="E63" s="354" t="s">
        <v>1214</v>
      </c>
      <c r="F63" s="79" t="s">
        <v>5</v>
      </c>
      <c r="G63" s="79" t="s">
        <v>5</v>
      </c>
      <c r="H63" s="79" t="s">
        <v>5</v>
      </c>
      <c r="I63" s="79" t="s">
        <v>5</v>
      </c>
      <c r="J63" s="79" t="s">
        <v>5</v>
      </c>
      <c r="K63" s="79" t="s">
        <v>5</v>
      </c>
      <c r="L63" s="79" t="s">
        <v>5</v>
      </c>
      <c r="M63" s="79" t="s">
        <v>5</v>
      </c>
      <c r="N63" s="79" t="s">
        <v>5</v>
      </c>
      <c r="O63" s="79" t="s">
        <v>5</v>
      </c>
      <c r="P63" s="79" t="s">
        <v>5</v>
      </c>
      <c r="Q63" s="79" t="s">
        <v>5</v>
      </c>
      <c r="R63" s="79" t="s">
        <v>5</v>
      </c>
      <c r="S63" s="79" t="s">
        <v>5</v>
      </c>
      <c r="T63" s="79" t="s">
        <v>5</v>
      </c>
      <c r="U63" s="79" t="s">
        <v>5</v>
      </c>
      <c r="V63" s="79" t="s">
        <v>5</v>
      </c>
      <c r="W63" s="79" t="s">
        <v>5</v>
      </c>
      <c r="X63" s="79" t="s">
        <v>5</v>
      </c>
      <c r="Y63" s="79" t="s">
        <v>5</v>
      </c>
      <c r="Z63" s="80" t="s">
        <v>5</v>
      </c>
      <c r="AA63" s="80" t="s">
        <v>5</v>
      </c>
      <c r="AB63" s="80" t="s">
        <v>5</v>
      </c>
      <c r="AC63" s="80" t="s">
        <v>5</v>
      </c>
      <c r="AD63" s="80" t="s">
        <v>5</v>
      </c>
      <c r="AE63" s="269" t="s">
        <v>5</v>
      </c>
      <c r="AF63" s="269" t="s">
        <v>5</v>
      </c>
      <c r="AG63" s="269" t="s">
        <v>0</v>
      </c>
      <c r="AH63" s="269">
        <v>1</v>
      </c>
      <c r="AI63" s="269">
        <v>1</v>
      </c>
      <c r="AJ63" s="269">
        <v>1</v>
      </c>
      <c r="AK63" s="469">
        <v>0.5</v>
      </c>
    </row>
    <row r="64" spans="3:37" ht="44.25" customHeight="1" thickBot="1">
      <c r="C64" s="116">
        <v>53</v>
      </c>
      <c r="D64" s="76" t="s">
        <v>772</v>
      </c>
      <c r="E64" s="61" t="s">
        <v>1231</v>
      </c>
      <c r="F64" s="79" t="s">
        <v>5</v>
      </c>
      <c r="G64" s="79" t="s">
        <v>5</v>
      </c>
      <c r="H64" s="79" t="s">
        <v>5</v>
      </c>
      <c r="I64" s="79" t="s">
        <v>5</v>
      </c>
      <c r="J64" s="79" t="s">
        <v>5</v>
      </c>
      <c r="K64" s="79" t="s">
        <v>5</v>
      </c>
      <c r="L64" s="79" t="s">
        <v>5</v>
      </c>
      <c r="M64" s="79" t="s">
        <v>5</v>
      </c>
      <c r="N64" s="79" t="s">
        <v>5</v>
      </c>
      <c r="O64" s="79" t="s">
        <v>5</v>
      </c>
      <c r="P64" s="79" t="s">
        <v>5</v>
      </c>
      <c r="Q64" s="79" t="s">
        <v>5</v>
      </c>
      <c r="R64" s="79" t="s">
        <v>5</v>
      </c>
      <c r="S64" s="79" t="s">
        <v>5</v>
      </c>
      <c r="T64" s="79" t="s">
        <v>5</v>
      </c>
      <c r="U64" s="79" t="s">
        <v>5</v>
      </c>
      <c r="V64" s="79" t="s">
        <v>5</v>
      </c>
      <c r="W64" s="79" t="s">
        <v>5</v>
      </c>
      <c r="X64" s="79" t="s">
        <v>5</v>
      </c>
      <c r="Y64" s="79" t="s">
        <v>5</v>
      </c>
      <c r="Z64" s="80" t="s">
        <v>5</v>
      </c>
      <c r="AA64" s="80" t="s">
        <v>5</v>
      </c>
      <c r="AB64" s="80" t="s">
        <v>5</v>
      </c>
      <c r="AC64" s="80" t="s">
        <v>5</v>
      </c>
      <c r="AD64" s="80" t="s">
        <v>5</v>
      </c>
      <c r="AE64" s="269" t="s">
        <v>5</v>
      </c>
      <c r="AF64" s="269" t="s">
        <v>5</v>
      </c>
      <c r="AG64" s="269" t="s">
        <v>0</v>
      </c>
      <c r="AH64" s="269">
        <v>1</v>
      </c>
      <c r="AI64" s="269" t="s">
        <v>0</v>
      </c>
      <c r="AJ64" s="269">
        <v>1</v>
      </c>
      <c r="AK64" s="469" t="s">
        <v>0</v>
      </c>
    </row>
    <row r="65" spans="3:37" ht="44.25" customHeight="1" thickBot="1">
      <c r="C65" s="116">
        <v>54</v>
      </c>
      <c r="D65" s="76" t="s">
        <v>479</v>
      </c>
      <c r="E65" s="61" t="s">
        <v>1007</v>
      </c>
      <c r="F65" s="79" t="s">
        <v>0</v>
      </c>
      <c r="G65" s="79" t="s">
        <v>0</v>
      </c>
      <c r="H65" s="79" t="s">
        <v>0</v>
      </c>
      <c r="I65" s="79" t="s">
        <v>0</v>
      </c>
      <c r="J65" s="79" t="s">
        <v>0</v>
      </c>
      <c r="K65" s="79" t="s">
        <v>0</v>
      </c>
      <c r="L65" s="79" t="s">
        <v>0</v>
      </c>
      <c r="M65" s="79" t="s">
        <v>0</v>
      </c>
      <c r="N65" s="79" t="s">
        <v>0</v>
      </c>
      <c r="O65" s="79" t="s">
        <v>0</v>
      </c>
      <c r="P65" s="79" t="s">
        <v>0</v>
      </c>
      <c r="Q65" s="79" t="s">
        <v>0</v>
      </c>
      <c r="R65" s="79" t="s">
        <v>0</v>
      </c>
      <c r="S65" s="79" t="s">
        <v>0</v>
      </c>
      <c r="T65" s="79" t="s">
        <v>0</v>
      </c>
      <c r="U65" s="79" t="s">
        <v>0</v>
      </c>
      <c r="V65" s="79" t="s">
        <v>0</v>
      </c>
      <c r="W65" s="79">
        <v>0</v>
      </c>
      <c r="X65" s="79">
        <v>1</v>
      </c>
      <c r="Y65" s="79">
        <v>0</v>
      </c>
      <c r="Z65" s="80" t="s">
        <v>0</v>
      </c>
      <c r="AA65" s="80">
        <v>1</v>
      </c>
      <c r="AB65" s="80" t="s">
        <v>0</v>
      </c>
      <c r="AC65" s="80" t="s">
        <v>0</v>
      </c>
      <c r="AD65" s="80" t="s">
        <v>0</v>
      </c>
      <c r="AE65" s="269" t="s">
        <v>0</v>
      </c>
      <c r="AF65" s="269">
        <v>1</v>
      </c>
      <c r="AG65" s="269" t="s">
        <v>0</v>
      </c>
      <c r="AH65" s="269" t="s">
        <v>0</v>
      </c>
      <c r="AI65" s="269" t="s">
        <v>0</v>
      </c>
      <c r="AJ65" s="269">
        <v>1</v>
      </c>
      <c r="AK65" s="469" t="s">
        <v>0</v>
      </c>
    </row>
    <row r="66" spans="3:37" ht="44.25" customHeight="1" thickBot="1">
      <c r="C66" s="116">
        <v>55</v>
      </c>
      <c r="D66" s="76" t="s">
        <v>548</v>
      </c>
      <c r="E66" s="61" t="s">
        <v>1003</v>
      </c>
      <c r="F66" s="79" t="s">
        <v>0</v>
      </c>
      <c r="G66" s="79" t="s">
        <v>0</v>
      </c>
      <c r="H66" s="79" t="s">
        <v>0</v>
      </c>
      <c r="I66" s="79" t="s">
        <v>0</v>
      </c>
      <c r="J66" s="79" t="s">
        <v>0</v>
      </c>
      <c r="K66" s="79" t="s">
        <v>0</v>
      </c>
      <c r="L66" s="79" t="s">
        <v>0</v>
      </c>
      <c r="M66" s="79" t="s">
        <v>0</v>
      </c>
      <c r="N66" s="79" t="s">
        <v>0</v>
      </c>
      <c r="O66" s="79">
        <v>1</v>
      </c>
      <c r="P66" s="79">
        <v>1</v>
      </c>
      <c r="Q66" s="79">
        <v>1</v>
      </c>
      <c r="R66" s="79">
        <v>0.5</v>
      </c>
      <c r="S66" s="80" t="s">
        <v>0</v>
      </c>
      <c r="T66" s="79" t="s">
        <v>0</v>
      </c>
      <c r="U66" s="79" t="s">
        <v>0</v>
      </c>
      <c r="V66" s="79" t="s">
        <v>0</v>
      </c>
      <c r="W66" s="79" t="s">
        <v>0</v>
      </c>
      <c r="X66" s="79" t="s">
        <v>0</v>
      </c>
      <c r="Y66" s="79" t="s">
        <v>0</v>
      </c>
      <c r="Z66" s="80">
        <v>0</v>
      </c>
      <c r="AA66" s="80" t="s">
        <v>0</v>
      </c>
      <c r="AB66" s="80" t="s">
        <v>0</v>
      </c>
      <c r="AC66" s="80" t="s">
        <v>0</v>
      </c>
      <c r="AD66" s="80" t="s">
        <v>0</v>
      </c>
      <c r="AE66" s="269" t="s">
        <v>0</v>
      </c>
      <c r="AF66" s="269">
        <v>1</v>
      </c>
      <c r="AG66" s="269" t="s">
        <v>0</v>
      </c>
      <c r="AH66" s="269">
        <v>0</v>
      </c>
      <c r="AI66" s="269" t="s">
        <v>0</v>
      </c>
      <c r="AJ66" s="269">
        <v>1</v>
      </c>
      <c r="AK66" s="469">
        <v>1</v>
      </c>
    </row>
    <row r="67" spans="3:37" ht="44.25" customHeight="1" thickBot="1">
      <c r="C67" s="116">
        <v>56</v>
      </c>
      <c r="D67" s="76" t="s">
        <v>446</v>
      </c>
      <c r="E67" s="61" t="s">
        <v>990</v>
      </c>
      <c r="F67" s="79" t="s">
        <v>0</v>
      </c>
      <c r="G67" s="79" t="s">
        <v>0</v>
      </c>
      <c r="H67" s="79" t="s">
        <v>0</v>
      </c>
      <c r="I67" s="79" t="s">
        <v>0</v>
      </c>
      <c r="J67" s="79" t="s">
        <v>0</v>
      </c>
      <c r="K67" s="79" t="s">
        <v>0</v>
      </c>
      <c r="L67" s="79" t="s">
        <v>0</v>
      </c>
      <c r="M67" s="79" t="s">
        <v>0</v>
      </c>
      <c r="N67" s="79" t="s">
        <v>0</v>
      </c>
      <c r="O67" s="79" t="s">
        <v>0</v>
      </c>
      <c r="P67" s="79" t="s">
        <v>0</v>
      </c>
      <c r="Q67" s="79" t="s">
        <v>0</v>
      </c>
      <c r="R67" s="79" t="s">
        <v>0</v>
      </c>
      <c r="S67" s="79" t="s">
        <v>0</v>
      </c>
      <c r="T67" s="79">
        <v>0</v>
      </c>
      <c r="U67" s="79" t="s">
        <v>0</v>
      </c>
      <c r="V67" s="79" t="s">
        <v>0</v>
      </c>
      <c r="W67" s="79">
        <v>0</v>
      </c>
      <c r="X67" s="79" t="s">
        <v>0</v>
      </c>
      <c r="Y67" s="79" t="s">
        <v>0</v>
      </c>
      <c r="Z67" s="80" t="s">
        <v>0</v>
      </c>
      <c r="AA67" s="80" t="s">
        <v>0</v>
      </c>
      <c r="AB67" s="80">
        <v>0</v>
      </c>
      <c r="AC67" s="80" t="s">
        <v>0</v>
      </c>
      <c r="AD67" s="80" t="s">
        <v>0</v>
      </c>
      <c r="AE67" s="269" t="s">
        <v>0</v>
      </c>
      <c r="AF67" s="269" t="s">
        <v>0</v>
      </c>
      <c r="AG67" s="269" t="s">
        <v>0</v>
      </c>
      <c r="AH67" s="269">
        <v>0.88</v>
      </c>
      <c r="AI67" s="269">
        <v>1</v>
      </c>
      <c r="AJ67" s="269">
        <v>1</v>
      </c>
      <c r="AK67" s="469" t="s">
        <v>0</v>
      </c>
    </row>
    <row r="68" spans="3:37" ht="44.25" customHeight="1" thickBot="1">
      <c r="C68" s="116">
        <v>57</v>
      </c>
      <c r="D68" s="76" t="s">
        <v>580</v>
      </c>
      <c r="E68" s="61" t="s">
        <v>997</v>
      </c>
      <c r="F68" s="79" t="s">
        <v>0</v>
      </c>
      <c r="G68" s="79" t="s">
        <v>0</v>
      </c>
      <c r="H68" s="79" t="s">
        <v>0</v>
      </c>
      <c r="I68" s="79" t="s">
        <v>0</v>
      </c>
      <c r="J68" s="79">
        <v>1</v>
      </c>
      <c r="K68" s="79" t="s">
        <v>0</v>
      </c>
      <c r="L68" s="79" t="s">
        <v>0</v>
      </c>
      <c r="M68" s="79" t="s">
        <v>0</v>
      </c>
      <c r="N68" s="79" t="s">
        <v>0</v>
      </c>
      <c r="O68" s="79" t="s">
        <v>0</v>
      </c>
      <c r="P68" s="79">
        <v>1</v>
      </c>
      <c r="Q68" s="79">
        <v>0</v>
      </c>
      <c r="R68" s="79" t="s">
        <v>0</v>
      </c>
      <c r="S68" s="79" t="s">
        <v>0</v>
      </c>
      <c r="T68" s="79" t="s">
        <v>0</v>
      </c>
      <c r="U68" s="79">
        <v>0</v>
      </c>
      <c r="V68" s="79">
        <v>0</v>
      </c>
      <c r="W68" s="79" t="s">
        <v>0</v>
      </c>
      <c r="X68" s="79">
        <v>0</v>
      </c>
      <c r="Y68" s="79" t="s">
        <v>0</v>
      </c>
      <c r="Z68" s="80" t="s">
        <v>0</v>
      </c>
      <c r="AA68" s="80" t="s">
        <v>0</v>
      </c>
      <c r="AB68" s="80" t="s">
        <v>0</v>
      </c>
      <c r="AC68" s="80" t="s">
        <v>0</v>
      </c>
      <c r="AD68" s="80" t="s">
        <v>0</v>
      </c>
      <c r="AE68" s="269" t="s">
        <v>0</v>
      </c>
      <c r="AF68" s="269" t="s">
        <v>0</v>
      </c>
      <c r="AG68" s="269" t="s">
        <v>0</v>
      </c>
      <c r="AH68" s="269" t="s">
        <v>0</v>
      </c>
      <c r="AI68" s="269" t="s">
        <v>0</v>
      </c>
      <c r="AJ68" s="269">
        <v>1</v>
      </c>
      <c r="AK68" s="469" t="s">
        <v>0</v>
      </c>
    </row>
    <row r="69" spans="3:37" ht="44.25" customHeight="1" thickBot="1">
      <c r="C69" s="116">
        <v>58</v>
      </c>
      <c r="D69" s="76" t="s">
        <v>473</v>
      </c>
      <c r="E69" s="61" t="s">
        <v>1024</v>
      </c>
      <c r="F69" s="79" t="s">
        <v>0</v>
      </c>
      <c r="G69" s="79" t="s">
        <v>0</v>
      </c>
      <c r="H69" s="79" t="s">
        <v>0</v>
      </c>
      <c r="I69" s="79" t="s">
        <v>0</v>
      </c>
      <c r="J69" s="79" t="s">
        <v>0</v>
      </c>
      <c r="K69" s="79" t="s">
        <v>0</v>
      </c>
      <c r="L69" s="79" t="s">
        <v>0</v>
      </c>
      <c r="M69" s="79" t="s">
        <v>0</v>
      </c>
      <c r="N69" s="79" t="s">
        <v>0</v>
      </c>
      <c r="O69" s="79" t="s">
        <v>0</v>
      </c>
      <c r="P69" s="79" t="s">
        <v>0</v>
      </c>
      <c r="Q69" s="79">
        <v>1</v>
      </c>
      <c r="R69" s="79" t="s">
        <v>0</v>
      </c>
      <c r="S69" s="79" t="s">
        <v>0</v>
      </c>
      <c r="T69" s="79" t="s">
        <v>0</v>
      </c>
      <c r="U69" s="79" t="s">
        <v>0</v>
      </c>
      <c r="V69" s="79" t="s">
        <v>0</v>
      </c>
      <c r="W69" s="79">
        <v>1</v>
      </c>
      <c r="X69" s="79" t="s">
        <v>0</v>
      </c>
      <c r="Y69" s="79" t="s">
        <v>0</v>
      </c>
      <c r="Z69" s="80" t="s">
        <v>0</v>
      </c>
      <c r="AA69" s="80" t="s">
        <v>0</v>
      </c>
      <c r="AB69" s="80" t="s">
        <v>0</v>
      </c>
      <c r="AC69" s="80" t="s">
        <v>0</v>
      </c>
      <c r="AD69" s="80">
        <v>0</v>
      </c>
      <c r="AE69" s="269" t="s">
        <v>0</v>
      </c>
      <c r="AF69" s="269" t="s">
        <v>0</v>
      </c>
      <c r="AG69" s="269">
        <v>1</v>
      </c>
      <c r="AH69" s="269" t="s">
        <v>0</v>
      </c>
      <c r="AI69" s="269" t="s">
        <v>0</v>
      </c>
      <c r="AJ69" s="269">
        <v>1</v>
      </c>
      <c r="AK69" s="469" t="s">
        <v>0</v>
      </c>
    </row>
    <row r="70" spans="3:37" ht="44.25" customHeight="1" thickBot="1">
      <c r="C70" s="116">
        <v>59</v>
      </c>
      <c r="D70" s="76" t="s">
        <v>558</v>
      </c>
      <c r="E70" s="61" t="s">
        <v>1000</v>
      </c>
      <c r="F70" s="79">
        <v>1</v>
      </c>
      <c r="G70" s="79">
        <v>0.5</v>
      </c>
      <c r="H70" s="79">
        <v>1</v>
      </c>
      <c r="I70" s="79">
        <v>1</v>
      </c>
      <c r="J70" s="79">
        <v>0</v>
      </c>
      <c r="K70" s="79" t="s">
        <v>0</v>
      </c>
      <c r="L70" s="79" t="s">
        <v>0</v>
      </c>
      <c r="M70" s="79" t="s">
        <v>0</v>
      </c>
      <c r="N70" s="79" t="s">
        <v>0</v>
      </c>
      <c r="O70" s="79" t="s">
        <v>0</v>
      </c>
      <c r="P70" s="79" t="s">
        <v>0</v>
      </c>
      <c r="Q70" s="79" t="s">
        <v>0</v>
      </c>
      <c r="R70" s="79" t="s">
        <v>0</v>
      </c>
      <c r="S70" s="79" t="s">
        <v>0</v>
      </c>
      <c r="T70" s="79" t="s">
        <v>0</v>
      </c>
      <c r="U70" s="79" t="s">
        <v>0</v>
      </c>
      <c r="V70" s="79" t="s">
        <v>0</v>
      </c>
      <c r="W70" s="79" t="s">
        <v>0</v>
      </c>
      <c r="X70" s="79">
        <v>1</v>
      </c>
      <c r="Y70" s="79" t="s">
        <v>0</v>
      </c>
      <c r="Z70" s="80" t="s">
        <v>0</v>
      </c>
      <c r="AA70" s="80" t="s">
        <v>0</v>
      </c>
      <c r="AB70" s="80" t="s">
        <v>0</v>
      </c>
      <c r="AC70" s="80">
        <v>1</v>
      </c>
      <c r="AD70" s="177" t="s">
        <v>0</v>
      </c>
      <c r="AE70" s="269" t="s">
        <v>0</v>
      </c>
      <c r="AF70" s="269">
        <v>1</v>
      </c>
      <c r="AG70" s="269">
        <v>0.5</v>
      </c>
      <c r="AH70" s="269">
        <v>0</v>
      </c>
      <c r="AI70" s="269">
        <v>1</v>
      </c>
      <c r="AJ70" s="269">
        <v>1</v>
      </c>
      <c r="AK70" s="469">
        <v>1</v>
      </c>
    </row>
    <row r="71" spans="3:37" ht="44.25" customHeight="1" thickBot="1">
      <c r="C71" s="116">
        <v>60</v>
      </c>
      <c r="D71" s="76" t="s">
        <v>950</v>
      </c>
      <c r="E71" s="61" t="s">
        <v>1217</v>
      </c>
      <c r="F71" s="79" t="s">
        <v>5</v>
      </c>
      <c r="G71" s="79" t="s">
        <v>5</v>
      </c>
      <c r="H71" s="79" t="s">
        <v>5</v>
      </c>
      <c r="I71" s="79" t="s">
        <v>5</v>
      </c>
      <c r="J71" s="79" t="s">
        <v>5</v>
      </c>
      <c r="K71" s="79" t="s">
        <v>5</v>
      </c>
      <c r="L71" s="79" t="s">
        <v>5</v>
      </c>
      <c r="M71" s="79" t="s">
        <v>5</v>
      </c>
      <c r="N71" s="79" t="s">
        <v>5</v>
      </c>
      <c r="O71" s="79" t="s">
        <v>5</v>
      </c>
      <c r="P71" s="79" t="s">
        <v>5</v>
      </c>
      <c r="Q71" s="79" t="s">
        <v>5</v>
      </c>
      <c r="R71" s="79" t="s">
        <v>5</v>
      </c>
      <c r="S71" s="79" t="s">
        <v>5</v>
      </c>
      <c r="T71" s="79" t="s">
        <v>5</v>
      </c>
      <c r="U71" s="79" t="s">
        <v>5</v>
      </c>
      <c r="V71" s="79" t="s">
        <v>5</v>
      </c>
      <c r="W71" s="79" t="s">
        <v>5</v>
      </c>
      <c r="X71" s="79" t="s">
        <v>5</v>
      </c>
      <c r="Y71" s="79" t="s">
        <v>5</v>
      </c>
      <c r="Z71" s="80" t="s">
        <v>5</v>
      </c>
      <c r="AA71" s="80" t="s">
        <v>5</v>
      </c>
      <c r="AB71" s="80" t="s">
        <v>5</v>
      </c>
      <c r="AC71" s="80" t="s">
        <v>5</v>
      </c>
      <c r="AD71" s="80" t="s">
        <v>5</v>
      </c>
      <c r="AE71" s="269" t="s">
        <v>0</v>
      </c>
      <c r="AF71" s="269" t="s">
        <v>0</v>
      </c>
      <c r="AG71" s="269" t="s">
        <v>0</v>
      </c>
      <c r="AH71" s="269" t="s">
        <v>0</v>
      </c>
      <c r="AI71" s="269">
        <v>1</v>
      </c>
      <c r="AJ71" s="269">
        <v>1</v>
      </c>
      <c r="AK71" s="469">
        <v>0</v>
      </c>
    </row>
    <row r="72" spans="3:37" ht="44.25" customHeight="1" thickBot="1">
      <c r="C72" s="116">
        <v>61</v>
      </c>
      <c r="D72" s="76" t="s">
        <v>487</v>
      </c>
      <c r="E72" s="61" t="s">
        <v>1225</v>
      </c>
      <c r="F72" s="79" t="s">
        <v>5</v>
      </c>
      <c r="G72" s="79" t="s">
        <v>5</v>
      </c>
      <c r="H72" s="79" t="s">
        <v>5</v>
      </c>
      <c r="I72" s="79" t="s">
        <v>5</v>
      </c>
      <c r="J72" s="79" t="s">
        <v>5</v>
      </c>
      <c r="K72" s="79" t="s">
        <v>5</v>
      </c>
      <c r="L72" s="79" t="s">
        <v>5</v>
      </c>
      <c r="M72" s="79" t="s">
        <v>5</v>
      </c>
      <c r="N72" s="79" t="s">
        <v>5</v>
      </c>
      <c r="O72" s="79" t="s">
        <v>5</v>
      </c>
      <c r="P72" s="79" t="s">
        <v>5</v>
      </c>
      <c r="Q72" s="79" t="s">
        <v>5</v>
      </c>
      <c r="R72" s="79" t="s">
        <v>5</v>
      </c>
      <c r="S72" s="79" t="s">
        <v>5</v>
      </c>
      <c r="T72" s="79" t="s">
        <v>5</v>
      </c>
      <c r="U72" s="79" t="s">
        <v>5</v>
      </c>
      <c r="V72" s="79" t="s">
        <v>5</v>
      </c>
      <c r="W72" s="79" t="s">
        <v>5</v>
      </c>
      <c r="X72" s="79" t="s">
        <v>5</v>
      </c>
      <c r="Y72" s="79" t="s">
        <v>5</v>
      </c>
      <c r="Z72" s="80" t="s">
        <v>5</v>
      </c>
      <c r="AA72" s="80" t="s">
        <v>5</v>
      </c>
      <c r="AB72" s="80" t="s">
        <v>5</v>
      </c>
      <c r="AC72" s="80" t="s">
        <v>5</v>
      </c>
      <c r="AD72" s="80" t="s">
        <v>5</v>
      </c>
      <c r="AE72" s="269" t="s">
        <v>0</v>
      </c>
      <c r="AF72" s="269" t="s">
        <v>0</v>
      </c>
      <c r="AG72" s="269" t="s">
        <v>0</v>
      </c>
      <c r="AH72" s="269" t="s">
        <v>0</v>
      </c>
      <c r="AI72" s="269" t="s">
        <v>0</v>
      </c>
      <c r="AJ72" s="269">
        <v>1</v>
      </c>
      <c r="AK72" s="469">
        <v>1</v>
      </c>
    </row>
    <row r="73" spans="3:37" ht="44.25" customHeight="1" thickBot="1">
      <c r="C73" s="116">
        <v>62</v>
      </c>
      <c r="D73" s="76" t="s">
        <v>949</v>
      </c>
      <c r="E73" s="61" t="s">
        <v>1227</v>
      </c>
      <c r="F73" s="79" t="s">
        <v>5</v>
      </c>
      <c r="G73" s="79" t="s">
        <v>5</v>
      </c>
      <c r="H73" s="79" t="s">
        <v>5</v>
      </c>
      <c r="I73" s="79" t="s">
        <v>5</v>
      </c>
      <c r="J73" s="79" t="s">
        <v>5</v>
      </c>
      <c r="K73" s="79" t="s">
        <v>5</v>
      </c>
      <c r="L73" s="79" t="s">
        <v>5</v>
      </c>
      <c r="M73" s="79" t="s">
        <v>5</v>
      </c>
      <c r="N73" s="79" t="s">
        <v>5</v>
      </c>
      <c r="O73" s="79" t="s">
        <v>5</v>
      </c>
      <c r="P73" s="79" t="s">
        <v>5</v>
      </c>
      <c r="Q73" s="79" t="s">
        <v>5</v>
      </c>
      <c r="R73" s="79" t="s">
        <v>5</v>
      </c>
      <c r="S73" s="79" t="s">
        <v>5</v>
      </c>
      <c r="T73" s="79" t="s">
        <v>5</v>
      </c>
      <c r="U73" s="79" t="s">
        <v>5</v>
      </c>
      <c r="V73" s="79" t="s">
        <v>5</v>
      </c>
      <c r="W73" s="79" t="s">
        <v>5</v>
      </c>
      <c r="X73" s="79" t="s">
        <v>5</v>
      </c>
      <c r="Y73" s="79" t="s">
        <v>5</v>
      </c>
      <c r="Z73" s="80" t="s">
        <v>5</v>
      </c>
      <c r="AA73" s="80" t="s">
        <v>5</v>
      </c>
      <c r="AB73" s="80" t="s">
        <v>5</v>
      </c>
      <c r="AC73" s="80" t="s">
        <v>5</v>
      </c>
      <c r="AD73" s="80" t="s">
        <v>5</v>
      </c>
      <c r="AE73" s="269" t="s">
        <v>0</v>
      </c>
      <c r="AF73" s="269">
        <v>1</v>
      </c>
      <c r="AG73" s="269">
        <v>1</v>
      </c>
      <c r="AH73" s="269" t="s">
        <v>0</v>
      </c>
      <c r="AI73" s="269" t="s">
        <v>0</v>
      </c>
      <c r="AJ73" s="269">
        <v>1</v>
      </c>
      <c r="AK73" s="469">
        <v>1</v>
      </c>
    </row>
    <row r="74" spans="3:37" ht="44.25" customHeight="1" thickBot="1">
      <c r="C74" s="116">
        <v>63</v>
      </c>
      <c r="D74" s="76" t="s">
        <v>740</v>
      </c>
      <c r="E74" s="61" t="s">
        <v>1228</v>
      </c>
      <c r="F74" s="79" t="s">
        <v>5</v>
      </c>
      <c r="G74" s="79" t="s">
        <v>5</v>
      </c>
      <c r="H74" s="79" t="s">
        <v>5</v>
      </c>
      <c r="I74" s="79" t="s">
        <v>5</v>
      </c>
      <c r="J74" s="79" t="s">
        <v>5</v>
      </c>
      <c r="K74" s="79" t="s">
        <v>5</v>
      </c>
      <c r="L74" s="79" t="s">
        <v>5</v>
      </c>
      <c r="M74" s="79" t="s">
        <v>5</v>
      </c>
      <c r="N74" s="79" t="s">
        <v>5</v>
      </c>
      <c r="O74" s="79" t="s">
        <v>5</v>
      </c>
      <c r="P74" s="79" t="s">
        <v>5</v>
      </c>
      <c r="Q74" s="79" t="s">
        <v>5</v>
      </c>
      <c r="R74" s="79" t="s">
        <v>5</v>
      </c>
      <c r="S74" s="79" t="s">
        <v>5</v>
      </c>
      <c r="T74" s="79" t="s">
        <v>5</v>
      </c>
      <c r="U74" s="79" t="s">
        <v>5</v>
      </c>
      <c r="V74" s="79" t="s">
        <v>5</v>
      </c>
      <c r="W74" s="79" t="s">
        <v>5</v>
      </c>
      <c r="X74" s="79" t="s">
        <v>5</v>
      </c>
      <c r="Y74" s="79" t="s">
        <v>5</v>
      </c>
      <c r="Z74" s="79" t="s">
        <v>5</v>
      </c>
      <c r="AA74" s="79" t="s">
        <v>5</v>
      </c>
      <c r="AB74" s="79" t="s">
        <v>5</v>
      </c>
      <c r="AC74" s="79" t="s">
        <v>5</v>
      </c>
      <c r="AD74" s="80" t="s">
        <v>5</v>
      </c>
      <c r="AE74" s="269" t="s">
        <v>0</v>
      </c>
      <c r="AF74" s="269" t="s">
        <v>0</v>
      </c>
      <c r="AG74" s="269" t="s">
        <v>0</v>
      </c>
      <c r="AH74" s="269" t="s">
        <v>0</v>
      </c>
      <c r="AI74" s="269" t="s">
        <v>0</v>
      </c>
      <c r="AJ74" s="269">
        <v>1</v>
      </c>
      <c r="AK74" s="469" t="s">
        <v>0</v>
      </c>
    </row>
    <row r="75" spans="3:37" ht="44.25" customHeight="1" thickBot="1">
      <c r="C75" s="116">
        <v>64</v>
      </c>
      <c r="D75" s="76" t="s">
        <v>664</v>
      </c>
      <c r="E75" s="61" t="s">
        <v>1229</v>
      </c>
      <c r="F75" s="79" t="s">
        <v>5</v>
      </c>
      <c r="G75" s="79" t="s">
        <v>5</v>
      </c>
      <c r="H75" s="79" t="s">
        <v>5</v>
      </c>
      <c r="I75" s="79" t="s">
        <v>5</v>
      </c>
      <c r="J75" s="79" t="s">
        <v>5</v>
      </c>
      <c r="K75" s="79" t="s">
        <v>5</v>
      </c>
      <c r="L75" s="79" t="s">
        <v>5</v>
      </c>
      <c r="M75" s="79" t="s">
        <v>5</v>
      </c>
      <c r="N75" s="79" t="s">
        <v>5</v>
      </c>
      <c r="O75" s="79" t="s">
        <v>5</v>
      </c>
      <c r="P75" s="79" t="s">
        <v>5</v>
      </c>
      <c r="Q75" s="79" t="s">
        <v>5</v>
      </c>
      <c r="R75" s="79" t="s">
        <v>5</v>
      </c>
      <c r="S75" s="79" t="s">
        <v>5</v>
      </c>
      <c r="T75" s="79" t="s">
        <v>5</v>
      </c>
      <c r="U75" s="79" t="s">
        <v>5</v>
      </c>
      <c r="V75" s="79" t="s">
        <v>5</v>
      </c>
      <c r="W75" s="79" t="s">
        <v>5</v>
      </c>
      <c r="X75" s="79" t="s">
        <v>5</v>
      </c>
      <c r="Y75" s="79" t="s">
        <v>5</v>
      </c>
      <c r="Z75" s="79" t="s">
        <v>5</v>
      </c>
      <c r="AA75" s="79" t="s">
        <v>5</v>
      </c>
      <c r="AB75" s="79" t="s">
        <v>5</v>
      </c>
      <c r="AC75" s="79" t="s">
        <v>5</v>
      </c>
      <c r="AD75" s="80" t="s">
        <v>5</v>
      </c>
      <c r="AE75" s="269" t="s">
        <v>0</v>
      </c>
      <c r="AF75" s="269">
        <v>1</v>
      </c>
      <c r="AG75" s="269" t="s">
        <v>0</v>
      </c>
      <c r="AH75" s="269">
        <v>1</v>
      </c>
      <c r="AI75" s="269" t="s">
        <v>0</v>
      </c>
      <c r="AJ75" s="269">
        <v>1</v>
      </c>
      <c r="AK75" s="469">
        <v>1</v>
      </c>
    </row>
    <row r="76" spans="3:37" ht="44.25" customHeight="1" thickBot="1">
      <c r="C76" s="116">
        <v>65</v>
      </c>
      <c r="D76" s="76" t="s">
        <v>688</v>
      </c>
      <c r="E76" s="61" t="s">
        <v>1230</v>
      </c>
      <c r="F76" s="79" t="s">
        <v>5</v>
      </c>
      <c r="G76" s="79" t="s">
        <v>5</v>
      </c>
      <c r="H76" s="79" t="s">
        <v>5</v>
      </c>
      <c r="I76" s="79" t="s">
        <v>5</v>
      </c>
      <c r="J76" s="79" t="s">
        <v>5</v>
      </c>
      <c r="K76" s="79" t="s">
        <v>5</v>
      </c>
      <c r="L76" s="79" t="s">
        <v>5</v>
      </c>
      <c r="M76" s="79" t="s">
        <v>5</v>
      </c>
      <c r="N76" s="79" t="s">
        <v>5</v>
      </c>
      <c r="O76" s="79" t="s">
        <v>5</v>
      </c>
      <c r="P76" s="79" t="s">
        <v>5</v>
      </c>
      <c r="Q76" s="79" t="s">
        <v>5</v>
      </c>
      <c r="R76" s="79" t="s">
        <v>5</v>
      </c>
      <c r="S76" s="79" t="s">
        <v>5</v>
      </c>
      <c r="T76" s="79" t="s">
        <v>5</v>
      </c>
      <c r="U76" s="79" t="s">
        <v>5</v>
      </c>
      <c r="V76" s="79" t="s">
        <v>5</v>
      </c>
      <c r="W76" s="79" t="s">
        <v>5</v>
      </c>
      <c r="X76" s="79" t="s">
        <v>5</v>
      </c>
      <c r="Y76" s="79" t="s">
        <v>5</v>
      </c>
      <c r="Z76" s="79" t="s">
        <v>5</v>
      </c>
      <c r="AA76" s="79" t="s">
        <v>5</v>
      </c>
      <c r="AB76" s="79" t="s">
        <v>5</v>
      </c>
      <c r="AC76" s="79" t="s">
        <v>5</v>
      </c>
      <c r="AD76" s="80" t="s">
        <v>5</v>
      </c>
      <c r="AE76" s="269" t="s">
        <v>0</v>
      </c>
      <c r="AF76" s="269" t="s">
        <v>0</v>
      </c>
      <c r="AG76" s="269">
        <v>1</v>
      </c>
      <c r="AH76" s="269" t="s">
        <v>0</v>
      </c>
      <c r="AI76" s="269" t="s">
        <v>0</v>
      </c>
      <c r="AJ76" s="269">
        <v>1</v>
      </c>
      <c r="AK76" s="469" t="s">
        <v>0</v>
      </c>
    </row>
    <row r="77" spans="3:37" s="19" customFormat="1" ht="44.25" customHeight="1" thickBot="1">
      <c r="C77" s="116">
        <v>66</v>
      </c>
      <c r="D77" s="76" t="s">
        <v>554</v>
      </c>
      <c r="E77" s="354" t="s">
        <v>1028</v>
      </c>
      <c r="F77" s="79" t="s">
        <v>0</v>
      </c>
      <c r="G77" s="79" t="s">
        <v>0</v>
      </c>
      <c r="H77" s="79" t="s">
        <v>0</v>
      </c>
      <c r="I77" s="79" t="s">
        <v>0</v>
      </c>
      <c r="J77" s="79">
        <v>1</v>
      </c>
      <c r="K77" s="79">
        <v>0</v>
      </c>
      <c r="L77" s="79">
        <v>1</v>
      </c>
      <c r="M77" s="79">
        <v>1</v>
      </c>
      <c r="N77" s="79">
        <v>1</v>
      </c>
      <c r="O77" s="79">
        <v>1</v>
      </c>
      <c r="P77" s="79">
        <v>0.61538461538461542</v>
      </c>
      <c r="Q77" s="79">
        <v>0.83330000000000004</v>
      </c>
      <c r="R77" s="79">
        <v>0.5</v>
      </c>
      <c r="S77" s="79">
        <v>0.5</v>
      </c>
      <c r="T77" s="79" t="s">
        <v>0</v>
      </c>
      <c r="U77" s="79">
        <v>0</v>
      </c>
      <c r="V77" s="79" t="s">
        <v>0</v>
      </c>
      <c r="W77" s="79" t="s">
        <v>0</v>
      </c>
      <c r="X77" s="79">
        <v>1</v>
      </c>
      <c r="Y77" s="79">
        <v>1</v>
      </c>
      <c r="Z77" s="79">
        <v>0.25</v>
      </c>
      <c r="AA77" s="79">
        <v>1</v>
      </c>
      <c r="AB77" s="79">
        <v>1</v>
      </c>
      <c r="AC77" s="79">
        <v>0.66600000000000004</v>
      </c>
      <c r="AD77" s="80">
        <v>1</v>
      </c>
      <c r="AE77" s="269">
        <v>1</v>
      </c>
      <c r="AF77" s="269" t="s">
        <v>0</v>
      </c>
      <c r="AG77" s="269" t="s">
        <v>0</v>
      </c>
      <c r="AH77" s="269" t="s">
        <v>0</v>
      </c>
      <c r="AI77" s="269">
        <v>0.66666666666666663</v>
      </c>
      <c r="AJ77" s="269">
        <v>1</v>
      </c>
      <c r="AK77" s="469">
        <v>0.66666666666666663</v>
      </c>
    </row>
    <row r="78" spans="3:37" s="19" customFormat="1" ht="44.25" customHeight="1" thickBot="1">
      <c r="C78" s="116">
        <v>67</v>
      </c>
      <c r="D78" s="76" t="s">
        <v>610</v>
      </c>
      <c r="E78" s="61" t="s">
        <v>979</v>
      </c>
      <c r="F78" s="79" t="s">
        <v>0</v>
      </c>
      <c r="G78" s="79" t="s">
        <v>0</v>
      </c>
      <c r="H78" s="79" t="s">
        <v>0</v>
      </c>
      <c r="I78" s="79" t="s">
        <v>0</v>
      </c>
      <c r="J78" s="79" t="s">
        <v>0</v>
      </c>
      <c r="K78" s="79" t="s">
        <v>0</v>
      </c>
      <c r="L78" s="79" t="s">
        <v>0</v>
      </c>
      <c r="M78" s="79" t="s">
        <v>0</v>
      </c>
      <c r="N78" s="79" t="s">
        <v>0</v>
      </c>
      <c r="O78" s="79" t="s">
        <v>0</v>
      </c>
      <c r="P78" s="79" t="s">
        <v>0</v>
      </c>
      <c r="Q78" s="79">
        <v>0</v>
      </c>
      <c r="R78" s="79" t="s">
        <v>0</v>
      </c>
      <c r="S78" s="79" t="s">
        <v>0</v>
      </c>
      <c r="T78" s="79" t="s">
        <v>0</v>
      </c>
      <c r="U78" s="79" t="s">
        <v>0</v>
      </c>
      <c r="V78" s="79" t="s">
        <v>0</v>
      </c>
      <c r="W78" s="79" t="s">
        <v>0</v>
      </c>
      <c r="X78" s="79" t="s">
        <v>0</v>
      </c>
      <c r="Y78" s="79" t="s">
        <v>0</v>
      </c>
      <c r="Z78" s="79" t="s">
        <v>0</v>
      </c>
      <c r="AA78" s="79" t="s">
        <v>0</v>
      </c>
      <c r="AB78" s="79" t="s">
        <v>0</v>
      </c>
      <c r="AC78" s="79" t="s">
        <v>0</v>
      </c>
      <c r="AD78" s="177" t="s">
        <v>0</v>
      </c>
      <c r="AE78" s="269">
        <v>0.8</v>
      </c>
      <c r="AF78" s="269">
        <v>1</v>
      </c>
      <c r="AG78" s="269">
        <v>1</v>
      </c>
      <c r="AH78" s="269">
        <v>1</v>
      </c>
      <c r="AI78" s="269">
        <v>1</v>
      </c>
      <c r="AJ78" s="269">
        <v>1</v>
      </c>
      <c r="AK78" s="469">
        <v>1</v>
      </c>
    </row>
    <row r="79" spans="3:37" ht="44.25" customHeight="1" thickBot="1">
      <c r="C79" s="116">
        <v>68</v>
      </c>
      <c r="D79" s="41" t="s">
        <v>665</v>
      </c>
      <c r="E79" s="61" t="s">
        <v>1216</v>
      </c>
      <c r="F79" s="79" t="s">
        <v>5</v>
      </c>
      <c r="G79" s="79" t="s">
        <v>5</v>
      </c>
      <c r="H79" s="79" t="s">
        <v>5</v>
      </c>
      <c r="I79" s="79" t="s">
        <v>5</v>
      </c>
      <c r="J79" s="79" t="s">
        <v>5</v>
      </c>
      <c r="K79" s="79" t="s">
        <v>5</v>
      </c>
      <c r="L79" s="79" t="s">
        <v>5</v>
      </c>
      <c r="M79" s="79" t="s">
        <v>5</v>
      </c>
      <c r="N79" s="79" t="s">
        <v>5</v>
      </c>
      <c r="O79" s="79" t="s">
        <v>5</v>
      </c>
      <c r="P79" s="79" t="s">
        <v>5</v>
      </c>
      <c r="Q79" s="79" t="s">
        <v>5</v>
      </c>
      <c r="R79" s="79" t="s">
        <v>5</v>
      </c>
      <c r="S79" s="79" t="s">
        <v>5</v>
      </c>
      <c r="T79" s="79" t="s">
        <v>5</v>
      </c>
      <c r="U79" s="79" t="s">
        <v>5</v>
      </c>
      <c r="V79" s="79" t="s">
        <v>5</v>
      </c>
      <c r="W79" s="79" t="s">
        <v>5</v>
      </c>
      <c r="X79" s="79" t="s">
        <v>5</v>
      </c>
      <c r="Y79" s="79" t="s">
        <v>5</v>
      </c>
      <c r="Z79" s="80" t="s">
        <v>5</v>
      </c>
      <c r="AA79" s="80" t="s">
        <v>5</v>
      </c>
      <c r="AB79" s="80" t="s">
        <v>5</v>
      </c>
      <c r="AC79" s="80" t="s">
        <v>5</v>
      </c>
      <c r="AD79" s="80" t="s">
        <v>5</v>
      </c>
      <c r="AE79" s="269">
        <v>0.66666666666666663</v>
      </c>
      <c r="AF79" s="269" t="s">
        <v>0</v>
      </c>
      <c r="AG79" s="269">
        <v>1</v>
      </c>
      <c r="AH79" s="269">
        <v>1</v>
      </c>
      <c r="AI79" s="269">
        <v>1</v>
      </c>
      <c r="AJ79" s="269">
        <v>1</v>
      </c>
      <c r="AK79" s="469">
        <v>0.8571428571428571</v>
      </c>
    </row>
    <row r="80" spans="3:37" ht="44.25" customHeight="1" thickBot="1">
      <c r="C80" s="116">
        <v>69</v>
      </c>
      <c r="D80" s="76" t="s">
        <v>458</v>
      </c>
      <c r="E80" s="61" t="s">
        <v>1016</v>
      </c>
      <c r="F80" s="79" t="s">
        <v>0</v>
      </c>
      <c r="G80" s="79" t="s">
        <v>0</v>
      </c>
      <c r="H80" s="79" t="s">
        <v>0</v>
      </c>
      <c r="I80" s="79" t="s">
        <v>0</v>
      </c>
      <c r="J80" s="79" t="s">
        <v>0</v>
      </c>
      <c r="K80" s="79" t="s">
        <v>0</v>
      </c>
      <c r="L80" s="79" t="s">
        <v>0</v>
      </c>
      <c r="M80" s="79" t="s">
        <v>0</v>
      </c>
      <c r="N80" s="79" t="s">
        <v>0</v>
      </c>
      <c r="O80" s="79" t="s">
        <v>0</v>
      </c>
      <c r="P80" s="79" t="s">
        <v>0</v>
      </c>
      <c r="Q80" s="79" t="s">
        <v>0</v>
      </c>
      <c r="R80" s="79" t="s">
        <v>0</v>
      </c>
      <c r="S80" s="79" t="s">
        <v>0</v>
      </c>
      <c r="T80" s="79" t="s">
        <v>0</v>
      </c>
      <c r="U80" s="79" t="s">
        <v>0</v>
      </c>
      <c r="V80" s="79" t="s">
        <v>0</v>
      </c>
      <c r="W80" s="79">
        <v>0</v>
      </c>
      <c r="X80" s="79" t="s">
        <v>0</v>
      </c>
      <c r="Y80" s="79" t="s">
        <v>0</v>
      </c>
      <c r="Z80" s="80" t="s">
        <v>0</v>
      </c>
      <c r="AA80" s="80">
        <v>1</v>
      </c>
      <c r="AB80" s="80">
        <v>1</v>
      </c>
      <c r="AC80" s="80">
        <v>1</v>
      </c>
      <c r="AD80" s="80" t="s">
        <v>0</v>
      </c>
      <c r="AE80" s="269">
        <v>0</v>
      </c>
      <c r="AF80" s="269" t="s">
        <v>0</v>
      </c>
      <c r="AG80" s="269" t="s">
        <v>0</v>
      </c>
      <c r="AH80" s="269">
        <v>1</v>
      </c>
      <c r="AI80" s="269" t="s">
        <v>0</v>
      </c>
      <c r="AJ80" s="269">
        <v>1</v>
      </c>
      <c r="AK80" s="469" t="s">
        <v>0</v>
      </c>
    </row>
    <row r="81" spans="3:37" ht="44.25" customHeight="1" thickBot="1">
      <c r="C81" s="116">
        <v>70</v>
      </c>
      <c r="D81" s="76" t="s">
        <v>538</v>
      </c>
      <c r="E81" s="61" t="s">
        <v>1005</v>
      </c>
      <c r="F81" s="79" t="s">
        <v>0</v>
      </c>
      <c r="G81" s="79" t="s">
        <v>0</v>
      </c>
      <c r="H81" s="79" t="s">
        <v>0</v>
      </c>
      <c r="I81" s="79" t="s">
        <v>0</v>
      </c>
      <c r="J81" s="79" t="s">
        <v>0</v>
      </c>
      <c r="K81" s="79" t="s">
        <v>0</v>
      </c>
      <c r="L81" s="79" t="s">
        <v>0</v>
      </c>
      <c r="M81" s="79" t="s">
        <v>0</v>
      </c>
      <c r="N81" s="79">
        <v>0</v>
      </c>
      <c r="O81" s="79" t="s">
        <v>0</v>
      </c>
      <c r="P81" s="79" t="s">
        <v>0</v>
      </c>
      <c r="Q81" s="79">
        <v>1</v>
      </c>
      <c r="R81" s="79">
        <v>1</v>
      </c>
      <c r="S81" s="79" t="s">
        <v>0</v>
      </c>
      <c r="T81" s="79">
        <v>0</v>
      </c>
      <c r="U81" s="79">
        <v>1</v>
      </c>
      <c r="V81" s="79" t="s">
        <v>0</v>
      </c>
      <c r="W81" s="79" t="s">
        <v>0</v>
      </c>
      <c r="X81" s="79">
        <v>1</v>
      </c>
      <c r="Y81" s="79" t="s">
        <v>0</v>
      </c>
      <c r="Z81" s="80">
        <v>1</v>
      </c>
      <c r="AA81" s="80" t="s">
        <v>0</v>
      </c>
      <c r="AB81" s="80" t="s">
        <v>0</v>
      </c>
      <c r="AC81" s="80" t="s">
        <v>0</v>
      </c>
      <c r="AD81" s="80" t="s">
        <v>0</v>
      </c>
      <c r="AE81" s="269">
        <v>0</v>
      </c>
      <c r="AF81" s="269" t="s">
        <v>0</v>
      </c>
      <c r="AG81" s="269" t="s">
        <v>0</v>
      </c>
      <c r="AH81" s="269" t="s">
        <v>0</v>
      </c>
      <c r="AI81" s="269">
        <v>1</v>
      </c>
      <c r="AJ81" s="269">
        <v>1</v>
      </c>
      <c r="AK81" s="469" t="s">
        <v>0</v>
      </c>
    </row>
    <row r="82" spans="3:37" ht="44.25" customHeight="1" thickBot="1">
      <c r="C82" s="116">
        <v>71</v>
      </c>
      <c r="D82" s="76" t="s">
        <v>491</v>
      </c>
      <c r="E82" s="354" t="s">
        <v>989</v>
      </c>
      <c r="F82" s="79">
        <v>0.5</v>
      </c>
      <c r="G82" s="79">
        <v>0</v>
      </c>
      <c r="H82" s="79" t="s">
        <v>0</v>
      </c>
      <c r="I82" s="79">
        <v>1</v>
      </c>
      <c r="J82" s="79">
        <v>1</v>
      </c>
      <c r="K82" s="79">
        <v>0.8</v>
      </c>
      <c r="L82" s="79">
        <v>1</v>
      </c>
      <c r="M82" s="79">
        <v>1</v>
      </c>
      <c r="N82" s="79">
        <v>0.88888888888888884</v>
      </c>
      <c r="O82" s="79">
        <v>1</v>
      </c>
      <c r="P82" s="79">
        <v>0.71875</v>
      </c>
      <c r="Q82" s="79">
        <v>0.54830000000000001</v>
      </c>
      <c r="R82" s="79">
        <v>1</v>
      </c>
      <c r="S82" s="79">
        <v>1</v>
      </c>
      <c r="T82" s="79">
        <v>0.78569999999999995</v>
      </c>
      <c r="U82" s="79">
        <v>0.27</v>
      </c>
      <c r="V82" s="79">
        <v>0.92</v>
      </c>
      <c r="W82" s="79">
        <v>0.88880000000000003</v>
      </c>
      <c r="X82" s="79">
        <v>0.7228</v>
      </c>
      <c r="Y82" s="79">
        <v>0.65</v>
      </c>
      <c r="Z82" s="80">
        <v>0.93</v>
      </c>
      <c r="AA82" s="80">
        <v>1</v>
      </c>
      <c r="AB82" s="80">
        <v>0.66</v>
      </c>
      <c r="AC82" s="80">
        <v>0.77700000000000002</v>
      </c>
      <c r="AD82" s="80">
        <v>0.63</v>
      </c>
      <c r="AE82" s="269">
        <v>0.81</v>
      </c>
      <c r="AF82" s="269">
        <v>0.875</v>
      </c>
      <c r="AG82" s="269">
        <v>0.81</v>
      </c>
      <c r="AH82" s="269">
        <v>0.85</v>
      </c>
      <c r="AI82" s="269">
        <v>0.81818181818181823</v>
      </c>
      <c r="AJ82" s="269">
        <v>0.89473684210526305</v>
      </c>
      <c r="AK82" s="469">
        <v>0.6428571428571429</v>
      </c>
    </row>
    <row r="83" spans="3:37" ht="44.25" customHeight="1" thickBot="1">
      <c r="C83" s="116">
        <v>72</v>
      </c>
      <c r="D83" s="41" t="s">
        <v>505</v>
      </c>
      <c r="E83" s="61" t="s">
        <v>986</v>
      </c>
      <c r="F83" s="79">
        <v>1</v>
      </c>
      <c r="G83" s="79">
        <v>1</v>
      </c>
      <c r="H83" s="79">
        <v>1</v>
      </c>
      <c r="I83" s="79">
        <v>1</v>
      </c>
      <c r="J83" s="79">
        <v>0.67</v>
      </c>
      <c r="K83" s="79">
        <v>1</v>
      </c>
      <c r="L83" s="79">
        <v>1</v>
      </c>
      <c r="M83" s="79">
        <v>1</v>
      </c>
      <c r="N83" s="79">
        <v>0.88888888888888884</v>
      </c>
      <c r="O83" s="79">
        <v>0.78571428571428603</v>
      </c>
      <c r="P83" s="79">
        <v>0.88888888888888884</v>
      </c>
      <c r="Q83" s="79">
        <v>0.57140000000000002</v>
      </c>
      <c r="R83" s="79">
        <v>0.69230000000000003</v>
      </c>
      <c r="S83" s="79">
        <v>0.70830000000000004</v>
      </c>
      <c r="T83" s="79">
        <v>0.66659999999999997</v>
      </c>
      <c r="U83" s="79">
        <v>0.61899999999999999</v>
      </c>
      <c r="V83" s="79">
        <v>1</v>
      </c>
      <c r="W83" s="79">
        <v>0.73329999999999995</v>
      </c>
      <c r="X83" s="79">
        <v>0.61109999999999998</v>
      </c>
      <c r="Y83" s="79">
        <v>0.87</v>
      </c>
      <c r="Z83" s="80">
        <v>0.88</v>
      </c>
      <c r="AA83" s="80">
        <v>0.76</v>
      </c>
      <c r="AB83" s="80">
        <v>0.88</v>
      </c>
      <c r="AC83" s="80">
        <v>0.76</v>
      </c>
      <c r="AD83" s="80">
        <v>0.71</v>
      </c>
      <c r="AE83" s="269">
        <v>1</v>
      </c>
      <c r="AF83" s="269">
        <v>0.89655172413793105</v>
      </c>
      <c r="AG83" s="269">
        <v>0.95</v>
      </c>
      <c r="AH83" s="269">
        <v>0.7</v>
      </c>
      <c r="AI83" s="269">
        <v>1</v>
      </c>
      <c r="AJ83" s="269">
        <v>0.8571428571428571</v>
      </c>
      <c r="AK83" s="469">
        <v>0.875</v>
      </c>
    </row>
    <row r="84" spans="3:37" ht="44.25" customHeight="1" thickBot="1">
      <c r="C84" s="116">
        <v>73</v>
      </c>
      <c r="D84" s="76" t="s">
        <v>707</v>
      </c>
      <c r="E84" s="61" t="s">
        <v>1213</v>
      </c>
      <c r="F84" s="79" t="s">
        <v>5</v>
      </c>
      <c r="G84" s="79" t="s">
        <v>5</v>
      </c>
      <c r="H84" s="79" t="s">
        <v>5</v>
      </c>
      <c r="I84" s="79" t="s">
        <v>5</v>
      </c>
      <c r="J84" s="79" t="s">
        <v>5</v>
      </c>
      <c r="K84" s="79" t="s">
        <v>5</v>
      </c>
      <c r="L84" s="79" t="s">
        <v>5</v>
      </c>
      <c r="M84" s="79" t="s">
        <v>5</v>
      </c>
      <c r="N84" s="79" t="s">
        <v>5</v>
      </c>
      <c r="O84" s="79" t="s">
        <v>5</v>
      </c>
      <c r="P84" s="79" t="s">
        <v>5</v>
      </c>
      <c r="Q84" s="79" t="s">
        <v>5</v>
      </c>
      <c r="R84" s="79" t="s">
        <v>5</v>
      </c>
      <c r="S84" s="79" t="s">
        <v>5</v>
      </c>
      <c r="T84" s="79" t="s">
        <v>5</v>
      </c>
      <c r="U84" s="79" t="s">
        <v>5</v>
      </c>
      <c r="V84" s="79" t="s">
        <v>5</v>
      </c>
      <c r="W84" s="79" t="s">
        <v>5</v>
      </c>
      <c r="X84" s="79" t="s">
        <v>5</v>
      </c>
      <c r="Y84" s="79" t="s">
        <v>5</v>
      </c>
      <c r="Z84" s="80" t="s">
        <v>5</v>
      </c>
      <c r="AA84" s="80" t="s">
        <v>5</v>
      </c>
      <c r="AB84" s="80" t="s">
        <v>5</v>
      </c>
      <c r="AC84" s="80" t="s">
        <v>5</v>
      </c>
      <c r="AD84" s="80" t="s">
        <v>5</v>
      </c>
      <c r="AE84" s="269" t="s">
        <v>0</v>
      </c>
      <c r="AF84" s="269" t="s">
        <v>0</v>
      </c>
      <c r="AG84" s="269">
        <v>0.94444444444444442</v>
      </c>
      <c r="AH84" s="269">
        <v>1</v>
      </c>
      <c r="AI84" s="269">
        <v>0.95833333333333337</v>
      </c>
      <c r="AJ84" s="269">
        <v>0.81818181818181823</v>
      </c>
      <c r="AK84" s="469">
        <v>0.93103448275862066</v>
      </c>
    </row>
    <row r="85" spans="3:37" ht="44.25" customHeight="1" thickBot="1">
      <c r="C85" s="116">
        <v>74</v>
      </c>
      <c r="D85" s="76" t="s">
        <v>584</v>
      </c>
      <c r="E85" s="61" t="s">
        <v>996</v>
      </c>
      <c r="F85" s="79" t="s">
        <v>0</v>
      </c>
      <c r="G85" s="79" t="s">
        <v>0</v>
      </c>
      <c r="H85" s="79">
        <v>1</v>
      </c>
      <c r="I85" s="79" t="s">
        <v>0</v>
      </c>
      <c r="J85" s="79">
        <v>1</v>
      </c>
      <c r="K85" s="79">
        <v>1</v>
      </c>
      <c r="L85" s="79">
        <v>1</v>
      </c>
      <c r="M85" s="79" t="s">
        <v>0</v>
      </c>
      <c r="N85" s="79">
        <v>1</v>
      </c>
      <c r="O85" s="79" t="s">
        <v>0</v>
      </c>
      <c r="P85" s="79">
        <v>0</v>
      </c>
      <c r="Q85" s="79">
        <v>0.72719999999999996</v>
      </c>
      <c r="R85" s="79" t="s">
        <v>0</v>
      </c>
      <c r="S85" s="79" t="s">
        <v>0</v>
      </c>
      <c r="T85" s="79" t="s">
        <v>0</v>
      </c>
      <c r="U85" s="79" t="s">
        <v>0</v>
      </c>
      <c r="V85" s="79">
        <v>1</v>
      </c>
      <c r="W85" s="79">
        <v>1</v>
      </c>
      <c r="X85" s="79">
        <v>0.75</v>
      </c>
      <c r="Y85" s="79">
        <v>1</v>
      </c>
      <c r="Z85" s="80">
        <v>0.67</v>
      </c>
      <c r="AA85" s="80" t="s">
        <v>0</v>
      </c>
      <c r="AB85" s="80">
        <v>0.83</v>
      </c>
      <c r="AC85" s="80">
        <v>1</v>
      </c>
      <c r="AD85" s="80" t="s">
        <v>0</v>
      </c>
      <c r="AE85" s="269">
        <v>1</v>
      </c>
      <c r="AF85" s="269">
        <v>1</v>
      </c>
      <c r="AG85" s="269">
        <v>1</v>
      </c>
      <c r="AH85" s="269">
        <v>1</v>
      </c>
      <c r="AI85" s="269">
        <v>0.7142857142857143</v>
      </c>
      <c r="AJ85" s="269">
        <v>0.81818181818181823</v>
      </c>
      <c r="AK85" s="469">
        <v>1</v>
      </c>
    </row>
    <row r="86" spans="3:37" ht="44.25" customHeight="1" thickBot="1">
      <c r="C86" s="116">
        <v>75</v>
      </c>
      <c r="D86" s="76" t="s">
        <v>695</v>
      </c>
      <c r="E86" s="61" t="s">
        <v>1025</v>
      </c>
      <c r="F86" s="79" t="s">
        <v>0</v>
      </c>
      <c r="G86" s="79" t="s">
        <v>0</v>
      </c>
      <c r="H86" s="79" t="s">
        <v>0</v>
      </c>
      <c r="I86" s="79" t="s">
        <v>0</v>
      </c>
      <c r="J86" s="79" t="s">
        <v>0</v>
      </c>
      <c r="K86" s="79" t="s">
        <v>0</v>
      </c>
      <c r="L86" s="79" t="s">
        <v>0</v>
      </c>
      <c r="M86" s="79" t="s">
        <v>0</v>
      </c>
      <c r="N86" s="79" t="s">
        <v>0</v>
      </c>
      <c r="O86" s="79" t="s">
        <v>0</v>
      </c>
      <c r="P86" s="79" t="s">
        <v>0</v>
      </c>
      <c r="Q86" s="79" t="s">
        <v>0</v>
      </c>
      <c r="R86" s="79" t="s">
        <v>0</v>
      </c>
      <c r="S86" s="79" t="s">
        <v>0</v>
      </c>
      <c r="T86" s="79" t="s">
        <v>0</v>
      </c>
      <c r="U86" s="79" t="s">
        <v>0</v>
      </c>
      <c r="V86" s="79" t="s">
        <v>0</v>
      </c>
      <c r="W86" s="79" t="s">
        <v>0</v>
      </c>
      <c r="X86" s="79" t="s">
        <v>0</v>
      </c>
      <c r="Y86" s="79" t="s">
        <v>0</v>
      </c>
      <c r="Z86" s="80" t="s">
        <v>0</v>
      </c>
      <c r="AA86" s="80" t="s">
        <v>0</v>
      </c>
      <c r="AB86" s="80" t="s">
        <v>0</v>
      </c>
      <c r="AC86" s="80" t="s">
        <v>0</v>
      </c>
      <c r="AD86" s="80">
        <v>0</v>
      </c>
      <c r="AE86" s="269">
        <v>1</v>
      </c>
      <c r="AF86" s="269">
        <v>1</v>
      </c>
      <c r="AG86" s="269">
        <v>1</v>
      </c>
      <c r="AH86" s="269" t="s">
        <v>0</v>
      </c>
      <c r="AI86" s="269">
        <v>0.6</v>
      </c>
      <c r="AJ86" s="269">
        <v>0.8</v>
      </c>
      <c r="AK86" s="469" t="s">
        <v>0</v>
      </c>
    </row>
    <row r="87" spans="3:37" ht="44.25" customHeight="1" thickBot="1">
      <c r="C87" s="116">
        <v>76</v>
      </c>
      <c r="D87" s="76" t="s">
        <v>511</v>
      </c>
      <c r="E87" s="354" t="s">
        <v>974</v>
      </c>
      <c r="F87" s="79">
        <v>0.95</v>
      </c>
      <c r="G87" s="79">
        <v>0.76</v>
      </c>
      <c r="H87" s="79">
        <v>0.96150000000000002</v>
      </c>
      <c r="I87" s="79">
        <v>1</v>
      </c>
      <c r="J87" s="79">
        <v>0.94</v>
      </c>
      <c r="K87" s="79">
        <v>0.90243902439024393</v>
      </c>
      <c r="L87" s="79">
        <v>0.90625</v>
      </c>
      <c r="M87" s="79">
        <v>0.875</v>
      </c>
      <c r="N87" s="79">
        <v>0.956989247311828</v>
      </c>
      <c r="O87" s="79">
        <v>0.96296296296296302</v>
      </c>
      <c r="P87" s="79">
        <v>0.98833819241982512</v>
      </c>
      <c r="Q87" s="79">
        <v>0.56610000000000005</v>
      </c>
      <c r="R87" s="79">
        <v>0.57040000000000002</v>
      </c>
      <c r="S87" s="79">
        <v>0.97450000000000003</v>
      </c>
      <c r="T87" s="79">
        <v>8.9599999999999999E-2</v>
      </c>
      <c r="U87" s="79">
        <v>0.63880000000000003</v>
      </c>
      <c r="V87" s="79">
        <v>0.85529999999999995</v>
      </c>
      <c r="W87" s="79">
        <v>0.5635</v>
      </c>
      <c r="X87" s="79">
        <v>0.80669999999999997</v>
      </c>
      <c r="Y87" s="79">
        <v>0.67</v>
      </c>
      <c r="Z87" s="80">
        <v>0.88</v>
      </c>
      <c r="AA87" s="80">
        <v>0.94499999999999995</v>
      </c>
      <c r="AB87" s="80">
        <v>0.91</v>
      </c>
      <c r="AC87" s="80">
        <v>0.752</v>
      </c>
      <c r="AD87" s="80">
        <v>0.56999999999999995</v>
      </c>
      <c r="AE87" s="269">
        <v>0.96</v>
      </c>
      <c r="AF87" s="269">
        <v>0.66666666666666663</v>
      </c>
      <c r="AG87" s="269">
        <v>0.78</v>
      </c>
      <c r="AH87" s="269">
        <v>0.85</v>
      </c>
      <c r="AI87" s="269">
        <v>0.76702508960573479</v>
      </c>
      <c r="AJ87" s="269">
        <v>0.7857142857142857</v>
      </c>
      <c r="AK87" s="469">
        <v>0.85507246376811596</v>
      </c>
    </row>
    <row r="88" spans="3:37" ht="44.25" customHeight="1" thickBot="1">
      <c r="C88" s="116">
        <v>77</v>
      </c>
      <c r="D88" s="76" t="s">
        <v>519</v>
      </c>
      <c r="E88" s="354" t="s">
        <v>1188</v>
      </c>
      <c r="F88" s="79" t="s">
        <v>0</v>
      </c>
      <c r="G88" s="79">
        <v>1</v>
      </c>
      <c r="H88" s="79" t="s">
        <v>0</v>
      </c>
      <c r="I88" s="79" t="s">
        <v>0</v>
      </c>
      <c r="J88" s="79">
        <v>1</v>
      </c>
      <c r="K88" s="79">
        <v>0.2857142857142857</v>
      </c>
      <c r="L88" s="79">
        <v>0.6</v>
      </c>
      <c r="M88" s="79">
        <v>0.5</v>
      </c>
      <c r="N88" s="79">
        <v>0.66666666666666663</v>
      </c>
      <c r="O88" s="79">
        <v>1</v>
      </c>
      <c r="P88" s="79" t="s">
        <v>0</v>
      </c>
      <c r="Q88" s="79">
        <v>0.42299999999999999</v>
      </c>
      <c r="R88" s="79">
        <v>0.63880000000000003</v>
      </c>
      <c r="S88" s="79">
        <v>0.37030000000000002</v>
      </c>
      <c r="T88" s="79">
        <v>0.6</v>
      </c>
      <c r="U88" s="79">
        <v>0.16</v>
      </c>
      <c r="V88" s="79">
        <v>0.65210000000000001</v>
      </c>
      <c r="W88" s="79">
        <v>0.8</v>
      </c>
      <c r="X88" s="79">
        <v>0.875</v>
      </c>
      <c r="Y88" s="79">
        <v>0.17</v>
      </c>
      <c r="Z88" s="80">
        <v>0.64</v>
      </c>
      <c r="AA88" s="80">
        <v>1</v>
      </c>
      <c r="AB88" s="80">
        <v>0.92</v>
      </c>
      <c r="AC88" s="80">
        <v>0.75</v>
      </c>
      <c r="AD88" s="80">
        <v>0.4</v>
      </c>
      <c r="AE88" s="269">
        <v>0.91</v>
      </c>
      <c r="AF88" s="270">
        <v>0.7</v>
      </c>
      <c r="AG88" s="270">
        <v>0.8</v>
      </c>
      <c r="AH88" s="270">
        <v>0.94</v>
      </c>
      <c r="AI88" s="270">
        <v>0.8571428571428571</v>
      </c>
      <c r="AJ88" s="270">
        <v>0.7857142857142857</v>
      </c>
      <c r="AK88" s="469">
        <v>0.70370370370370372</v>
      </c>
    </row>
    <row r="89" spans="3:37" ht="44.25" customHeight="1" thickBot="1">
      <c r="C89" s="116">
        <v>78</v>
      </c>
      <c r="D89" s="76" t="s">
        <v>681</v>
      </c>
      <c r="E89" s="61" t="s">
        <v>1211</v>
      </c>
      <c r="F89" s="79" t="s">
        <v>5</v>
      </c>
      <c r="G89" s="79" t="s">
        <v>5</v>
      </c>
      <c r="H89" s="79" t="s">
        <v>5</v>
      </c>
      <c r="I89" s="79" t="s">
        <v>5</v>
      </c>
      <c r="J89" s="79" t="s">
        <v>5</v>
      </c>
      <c r="K89" s="79" t="s">
        <v>5</v>
      </c>
      <c r="L89" s="79" t="s">
        <v>5</v>
      </c>
      <c r="M89" s="79" t="s">
        <v>5</v>
      </c>
      <c r="N89" s="79" t="s">
        <v>5</v>
      </c>
      <c r="O89" s="79" t="s">
        <v>5</v>
      </c>
      <c r="P89" s="79" t="s">
        <v>5</v>
      </c>
      <c r="Q89" s="79" t="s">
        <v>5</v>
      </c>
      <c r="R89" s="79" t="s">
        <v>5</v>
      </c>
      <c r="S89" s="79" t="s">
        <v>5</v>
      </c>
      <c r="T89" s="79" t="s">
        <v>5</v>
      </c>
      <c r="U89" s="79" t="s">
        <v>5</v>
      </c>
      <c r="V89" s="79" t="s">
        <v>5</v>
      </c>
      <c r="W89" s="79" t="s">
        <v>5</v>
      </c>
      <c r="X89" s="79" t="s">
        <v>5</v>
      </c>
      <c r="Y89" s="79" t="s">
        <v>5</v>
      </c>
      <c r="Z89" s="80" t="s">
        <v>5</v>
      </c>
      <c r="AA89" s="80" t="s">
        <v>5</v>
      </c>
      <c r="AB89" s="80" t="s">
        <v>5</v>
      </c>
      <c r="AC89" s="80" t="s">
        <v>5</v>
      </c>
      <c r="AD89" s="80" t="s">
        <v>5</v>
      </c>
      <c r="AE89" s="269">
        <v>1</v>
      </c>
      <c r="AF89" s="269">
        <v>1</v>
      </c>
      <c r="AG89" s="269">
        <v>1</v>
      </c>
      <c r="AH89" s="269">
        <v>1</v>
      </c>
      <c r="AI89" s="269">
        <v>0.66666666666666663</v>
      </c>
      <c r="AJ89" s="269">
        <v>0.77777777777777779</v>
      </c>
      <c r="AK89" s="469">
        <v>0.875</v>
      </c>
    </row>
    <row r="90" spans="3:37" ht="44.25" customHeight="1" thickBot="1">
      <c r="C90" s="116">
        <v>79</v>
      </c>
      <c r="D90" s="76" t="s">
        <v>524</v>
      </c>
      <c r="E90" s="354" t="s">
        <v>525</v>
      </c>
      <c r="F90" s="79">
        <v>0.66700000000000004</v>
      </c>
      <c r="G90" s="79">
        <v>0.8</v>
      </c>
      <c r="H90" s="79">
        <v>0.875</v>
      </c>
      <c r="I90" s="79">
        <v>0.90910000000000002</v>
      </c>
      <c r="J90" s="79">
        <v>0.82</v>
      </c>
      <c r="K90" s="79">
        <v>0.93333333333333335</v>
      </c>
      <c r="L90" s="79">
        <v>0.9</v>
      </c>
      <c r="M90" s="79">
        <v>0.86538461538461542</v>
      </c>
      <c r="N90" s="79">
        <v>0.8</v>
      </c>
      <c r="O90" s="79">
        <v>0.97435897435897401</v>
      </c>
      <c r="P90" s="79">
        <v>0.8666666666666667</v>
      </c>
      <c r="Q90" s="79">
        <v>0.2616</v>
      </c>
      <c r="R90" s="79">
        <v>0.76439999999999997</v>
      </c>
      <c r="S90" s="79">
        <v>0.58620000000000005</v>
      </c>
      <c r="T90" s="79">
        <v>0.46100000000000002</v>
      </c>
      <c r="U90" s="79">
        <v>0.5514</v>
      </c>
      <c r="V90" s="79">
        <v>0.64539999999999997</v>
      </c>
      <c r="W90" s="79">
        <v>0.75929999999999997</v>
      </c>
      <c r="X90" s="79">
        <v>0.54179999999999995</v>
      </c>
      <c r="Y90" s="79">
        <v>0.56999999999999995</v>
      </c>
      <c r="Z90" s="80">
        <v>0.86</v>
      </c>
      <c r="AA90" s="80">
        <v>0.93500000000000005</v>
      </c>
      <c r="AB90" s="80">
        <v>0.74</v>
      </c>
      <c r="AC90" s="80">
        <v>0.72299999999999998</v>
      </c>
      <c r="AD90" s="80">
        <v>0.77</v>
      </c>
      <c r="AE90" s="269">
        <v>0.84</v>
      </c>
      <c r="AF90" s="270">
        <v>0.80769230769230771</v>
      </c>
      <c r="AG90" s="270">
        <v>0.94</v>
      </c>
      <c r="AH90" s="270">
        <v>0.8</v>
      </c>
      <c r="AI90" s="270">
        <v>0.82758620689655171</v>
      </c>
      <c r="AJ90" s="270">
        <v>0.77500000000000002</v>
      </c>
      <c r="AK90" s="469">
        <v>0.73394495412844041</v>
      </c>
    </row>
    <row r="91" spans="3:37" ht="44.25" customHeight="1" thickBot="1">
      <c r="C91" s="116">
        <v>80</v>
      </c>
      <c r="D91" s="76" t="s">
        <v>674</v>
      </c>
      <c r="E91" s="354" t="s">
        <v>1209</v>
      </c>
      <c r="F91" s="79" t="s">
        <v>5</v>
      </c>
      <c r="G91" s="79" t="s">
        <v>5</v>
      </c>
      <c r="H91" s="79" t="s">
        <v>5</v>
      </c>
      <c r="I91" s="79" t="s">
        <v>5</v>
      </c>
      <c r="J91" s="79" t="s">
        <v>5</v>
      </c>
      <c r="K91" s="79" t="s">
        <v>5</v>
      </c>
      <c r="L91" s="79" t="s">
        <v>5</v>
      </c>
      <c r="M91" s="79" t="s">
        <v>5</v>
      </c>
      <c r="N91" s="79" t="s">
        <v>5</v>
      </c>
      <c r="O91" s="79" t="s">
        <v>5</v>
      </c>
      <c r="P91" s="79" t="s">
        <v>5</v>
      </c>
      <c r="Q91" s="79" t="s">
        <v>5</v>
      </c>
      <c r="R91" s="79" t="s">
        <v>5</v>
      </c>
      <c r="S91" s="79" t="s">
        <v>5</v>
      </c>
      <c r="T91" s="79" t="s">
        <v>5</v>
      </c>
      <c r="U91" s="79" t="s">
        <v>5</v>
      </c>
      <c r="V91" s="79" t="s">
        <v>5</v>
      </c>
      <c r="W91" s="79" t="s">
        <v>5</v>
      </c>
      <c r="X91" s="79" t="s">
        <v>5</v>
      </c>
      <c r="Y91" s="79" t="s">
        <v>5</v>
      </c>
      <c r="Z91" s="80" t="s">
        <v>5</v>
      </c>
      <c r="AA91" s="80" t="s">
        <v>5</v>
      </c>
      <c r="AB91" s="80" t="s">
        <v>5</v>
      </c>
      <c r="AC91" s="80" t="s">
        <v>5</v>
      </c>
      <c r="AD91" s="80" t="s">
        <v>5</v>
      </c>
      <c r="AE91" s="269" t="s">
        <v>5</v>
      </c>
      <c r="AF91" s="269" t="s">
        <v>5</v>
      </c>
      <c r="AG91" s="269">
        <v>1</v>
      </c>
      <c r="AH91" s="269" t="s">
        <v>0</v>
      </c>
      <c r="AI91" s="269">
        <v>0.70175438596491224</v>
      </c>
      <c r="AJ91" s="269">
        <v>0.75384615384615383</v>
      </c>
      <c r="AK91" s="469">
        <v>0.81132075471698117</v>
      </c>
    </row>
    <row r="92" spans="3:37" ht="44.25" customHeight="1" thickBot="1">
      <c r="C92" s="116">
        <v>81</v>
      </c>
      <c r="D92" s="76" t="s">
        <v>678</v>
      </c>
      <c r="E92" s="354" t="s">
        <v>1019</v>
      </c>
      <c r="F92" s="79" t="s">
        <v>0</v>
      </c>
      <c r="G92" s="79" t="s">
        <v>0</v>
      </c>
      <c r="H92" s="79" t="s">
        <v>0</v>
      </c>
      <c r="I92" s="79" t="s">
        <v>0</v>
      </c>
      <c r="J92" s="79" t="s">
        <v>0</v>
      </c>
      <c r="K92" s="79" t="s">
        <v>0</v>
      </c>
      <c r="L92" s="79" t="s">
        <v>0</v>
      </c>
      <c r="M92" s="79" t="s">
        <v>0</v>
      </c>
      <c r="N92" s="79" t="s">
        <v>0</v>
      </c>
      <c r="O92" s="79" t="s">
        <v>0</v>
      </c>
      <c r="P92" s="79" t="s">
        <v>0</v>
      </c>
      <c r="Q92" s="79" t="s">
        <v>0</v>
      </c>
      <c r="R92" s="79" t="s">
        <v>0</v>
      </c>
      <c r="S92" s="79" t="s">
        <v>0</v>
      </c>
      <c r="T92" s="79" t="s">
        <v>0</v>
      </c>
      <c r="U92" s="79" t="s">
        <v>0</v>
      </c>
      <c r="V92" s="79" t="s">
        <v>0</v>
      </c>
      <c r="W92" s="79" t="s">
        <v>0</v>
      </c>
      <c r="X92" s="79" t="s">
        <v>0</v>
      </c>
      <c r="Y92" s="79" t="s">
        <v>0</v>
      </c>
      <c r="Z92" s="80" t="s">
        <v>0</v>
      </c>
      <c r="AA92" s="80" t="s">
        <v>0</v>
      </c>
      <c r="AB92" s="80" t="s">
        <v>0</v>
      </c>
      <c r="AC92" s="80" t="s">
        <v>0</v>
      </c>
      <c r="AD92" s="80">
        <v>0.83</v>
      </c>
      <c r="AE92" s="269">
        <v>0.67</v>
      </c>
      <c r="AF92" s="269">
        <v>0.83333333333333337</v>
      </c>
      <c r="AG92" s="269">
        <v>0.89</v>
      </c>
      <c r="AH92" s="269">
        <v>0.75</v>
      </c>
      <c r="AI92" s="269">
        <v>1</v>
      </c>
      <c r="AJ92" s="269">
        <v>0.75</v>
      </c>
      <c r="AK92" s="469">
        <v>0.83333333333333337</v>
      </c>
    </row>
    <row r="93" spans="3:37" ht="44.25" customHeight="1" thickBot="1">
      <c r="C93" s="116">
        <v>82</v>
      </c>
      <c r="D93" s="76" t="s">
        <v>507</v>
      </c>
      <c r="E93" s="354" t="s">
        <v>1210</v>
      </c>
      <c r="F93" s="79" t="s">
        <v>5</v>
      </c>
      <c r="G93" s="79" t="s">
        <v>5</v>
      </c>
      <c r="H93" s="79" t="s">
        <v>5</v>
      </c>
      <c r="I93" s="79" t="s">
        <v>5</v>
      </c>
      <c r="J93" s="79" t="s">
        <v>5</v>
      </c>
      <c r="K93" s="79" t="s">
        <v>5</v>
      </c>
      <c r="L93" s="79" t="s">
        <v>5</v>
      </c>
      <c r="M93" s="79" t="s">
        <v>5</v>
      </c>
      <c r="N93" s="79" t="s">
        <v>5</v>
      </c>
      <c r="O93" s="79" t="s">
        <v>5</v>
      </c>
      <c r="P93" s="79" t="s">
        <v>5</v>
      </c>
      <c r="Q93" s="79" t="s">
        <v>5</v>
      </c>
      <c r="R93" s="79" t="s">
        <v>5</v>
      </c>
      <c r="S93" s="79" t="s">
        <v>5</v>
      </c>
      <c r="T93" s="79" t="s">
        <v>5</v>
      </c>
      <c r="U93" s="79" t="s">
        <v>5</v>
      </c>
      <c r="V93" s="79" t="s">
        <v>5</v>
      </c>
      <c r="W93" s="79" t="s">
        <v>5</v>
      </c>
      <c r="X93" s="79" t="s">
        <v>5</v>
      </c>
      <c r="Y93" s="79" t="s">
        <v>5</v>
      </c>
      <c r="Z93" s="80" t="s">
        <v>5</v>
      </c>
      <c r="AA93" s="80" t="s">
        <v>5</v>
      </c>
      <c r="AB93" s="80" t="s">
        <v>5</v>
      </c>
      <c r="AC93" s="80" t="s">
        <v>5</v>
      </c>
      <c r="AD93" s="80" t="s">
        <v>5</v>
      </c>
      <c r="AE93" s="269">
        <v>1</v>
      </c>
      <c r="AF93" s="270">
        <v>0.93939393939393945</v>
      </c>
      <c r="AG93" s="270">
        <v>0.97872340425531912</v>
      </c>
      <c r="AH93" s="270">
        <v>0.84810126582278478</v>
      </c>
      <c r="AI93" s="270">
        <v>0.76</v>
      </c>
      <c r="AJ93" s="270">
        <v>0.68918918918918914</v>
      </c>
      <c r="AK93" s="469">
        <v>0.80991735537190079</v>
      </c>
    </row>
    <row r="94" spans="3:37" ht="44.25" customHeight="1" thickBot="1">
      <c r="C94" s="116">
        <v>83</v>
      </c>
      <c r="D94" s="405" t="s">
        <v>611</v>
      </c>
      <c r="E94" s="61" t="s">
        <v>993</v>
      </c>
      <c r="F94" s="79">
        <v>1</v>
      </c>
      <c r="G94" s="79" t="s">
        <v>0</v>
      </c>
      <c r="H94" s="79" t="s">
        <v>0</v>
      </c>
      <c r="I94" s="79" t="s">
        <v>0</v>
      </c>
      <c r="J94" s="79" t="s">
        <v>0</v>
      </c>
      <c r="K94" s="79">
        <v>1</v>
      </c>
      <c r="L94" s="79" t="s">
        <v>0</v>
      </c>
      <c r="M94" s="79" t="s">
        <v>0</v>
      </c>
      <c r="N94" s="79" t="s">
        <v>0</v>
      </c>
      <c r="O94" s="79">
        <v>1</v>
      </c>
      <c r="P94" s="79" t="s">
        <v>0</v>
      </c>
      <c r="Q94" s="79">
        <v>0.75</v>
      </c>
      <c r="R94" s="79">
        <v>0</v>
      </c>
      <c r="S94" s="79">
        <v>0.5</v>
      </c>
      <c r="T94" s="79">
        <v>1</v>
      </c>
      <c r="U94" s="79" t="s">
        <v>0</v>
      </c>
      <c r="V94" s="79">
        <v>0.33329999999999999</v>
      </c>
      <c r="W94" s="79">
        <v>0.9375</v>
      </c>
      <c r="X94" s="79">
        <v>0.68959999999999999</v>
      </c>
      <c r="Y94" s="79">
        <v>0.88</v>
      </c>
      <c r="Z94" s="79">
        <v>0.45</v>
      </c>
      <c r="AA94" s="79" t="s">
        <v>0</v>
      </c>
      <c r="AB94" s="79">
        <v>0.83</v>
      </c>
      <c r="AC94" s="79">
        <v>0.6</v>
      </c>
      <c r="AD94" s="79">
        <v>0.75</v>
      </c>
      <c r="AE94" s="269">
        <v>0.83</v>
      </c>
      <c r="AF94" s="269">
        <v>1</v>
      </c>
      <c r="AG94" s="269">
        <v>1</v>
      </c>
      <c r="AH94" s="269">
        <v>0.8</v>
      </c>
      <c r="AI94" s="269">
        <v>0.33333333333333331</v>
      </c>
      <c r="AJ94" s="269">
        <v>0.66666666666666663</v>
      </c>
      <c r="AK94" s="469">
        <v>0.5</v>
      </c>
    </row>
    <row r="95" spans="3:37" ht="44.25" customHeight="1" thickBot="1">
      <c r="C95" s="116">
        <v>84</v>
      </c>
      <c r="D95" s="406" t="s">
        <v>605</v>
      </c>
      <c r="E95" s="407" t="s">
        <v>606</v>
      </c>
      <c r="F95" s="79">
        <v>1</v>
      </c>
      <c r="G95" s="79" t="s">
        <v>0</v>
      </c>
      <c r="H95" s="79">
        <v>1</v>
      </c>
      <c r="I95" s="79">
        <v>1</v>
      </c>
      <c r="J95" s="79">
        <v>1</v>
      </c>
      <c r="K95" s="79">
        <v>1</v>
      </c>
      <c r="L95" s="79">
        <v>0.75</v>
      </c>
      <c r="M95" s="79">
        <v>1</v>
      </c>
      <c r="N95" s="79">
        <v>0.85</v>
      </c>
      <c r="O95" s="79">
        <v>0.84615384615384603</v>
      </c>
      <c r="P95" s="79">
        <v>1</v>
      </c>
      <c r="Q95" s="79">
        <v>0.45</v>
      </c>
      <c r="R95" s="79">
        <v>1</v>
      </c>
      <c r="S95" s="79">
        <v>1</v>
      </c>
      <c r="T95" s="79">
        <v>0.72719999999999996</v>
      </c>
      <c r="U95" s="79">
        <v>0.9</v>
      </c>
      <c r="V95" s="79">
        <v>0.90239999999999998</v>
      </c>
      <c r="W95" s="79">
        <v>1</v>
      </c>
      <c r="X95" s="79">
        <v>0.81479999999999997</v>
      </c>
      <c r="Y95" s="79">
        <v>0.87</v>
      </c>
      <c r="Z95" s="79">
        <v>0.82</v>
      </c>
      <c r="AA95" s="79">
        <v>1</v>
      </c>
      <c r="AB95" s="79">
        <v>0.86</v>
      </c>
      <c r="AC95" s="79">
        <v>1</v>
      </c>
      <c r="AD95" s="79">
        <v>1</v>
      </c>
      <c r="AE95" s="269">
        <v>0.74</v>
      </c>
      <c r="AF95" s="269">
        <v>0.84210526315789469</v>
      </c>
      <c r="AG95" s="269">
        <v>0.94</v>
      </c>
      <c r="AH95" s="269">
        <v>0.8</v>
      </c>
      <c r="AI95" s="269">
        <v>0.7142857142857143</v>
      </c>
      <c r="AJ95" s="269">
        <v>0.66666666666666663</v>
      </c>
      <c r="AK95" s="469">
        <v>0.8571428571428571</v>
      </c>
    </row>
    <row r="96" spans="3:37" ht="44.25" customHeight="1" thickBot="1">
      <c r="C96" s="116">
        <v>85</v>
      </c>
      <c r="D96" s="406" t="s">
        <v>501</v>
      </c>
      <c r="E96" s="407" t="s">
        <v>980</v>
      </c>
      <c r="F96" s="79">
        <v>1</v>
      </c>
      <c r="G96" s="79">
        <v>0.91</v>
      </c>
      <c r="H96" s="79">
        <v>0.85709999999999997</v>
      </c>
      <c r="I96" s="79">
        <v>0.875</v>
      </c>
      <c r="J96" s="79">
        <v>0.8</v>
      </c>
      <c r="K96" s="79">
        <v>0.8571428571428571</v>
      </c>
      <c r="L96" s="79">
        <v>1</v>
      </c>
      <c r="M96" s="79">
        <v>1</v>
      </c>
      <c r="N96" s="79">
        <v>0.88888888888888884</v>
      </c>
      <c r="O96" s="79">
        <v>1</v>
      </c>
      <c r="P96" s="79">
        <v>0.625</v>
      </c>
      <c r="Q96" s="79">
        <v>0.47049999999999997</v>
      </c>
      <c r="R96" s="79">
        <v>0.82920000000000005</v>
      </c>
      <c r="S96" s="79">
        <v>0.89470000000000005</v>
      </c>
      <c r="T96" s="79">
        <v>0.91300000000000003</v>
      </c>
      <c r="U96" s="79">
        <v>0.73680000000000001</v>
      </c>
      <c r="V96" s="79">
        <v>0.72340000000000004</v>
      </c>
      <c r="W96" s="79">
        <v>0.96419999999999995</v>
      </c>
      <c r="X96" s="79">
        <v>0.9032</v>
      </c>
      <c r="Y96" s="79">
        <v>0.84</v>
      </c>
      <c r="Z96" s="79">
        <v>0.65</v>
      </c>
      <c r="AA96" s="79">
        <v>0.92300000000000004</v>
      </c>
      <c r="AB96" s="79">
        <v>0.77</v>
      </c>
      <c r="AC96" s="79">
        <v>0.77500000000000002</v>
      </c>
      <c r="AD96" s="79">
        <v>0.74</v>
      </c>
      <c r="AE96" s="269">
        <v>1</v>
      </c>
      <c r="AF96" s="269">
        <v>0.71875</v>
      </c>
      <c r="AG96" s="269">
        <v>0.85</v>
      </c>
      <c r="AH96" s="269">
        <v>0.79</v>
      </c>
      <c r="AI96" s="269">
        <v>0.7</v>
      </c>
      <c r="AJ96" s="269">
        <v>0.65384615384615385</v>
      </c>
      <c r="AK96" s="469">
        <v>0.83720930232558144</v>
      </c>
    </row>
    <row r="97" spans="3:37" ht="44.25" customHeight="1" thickBot="1">
      <c r="C97" s="116">
        <v>86</v>
      </c>
      <c r="D97" s="406" t="s">
        <v>499</v>
      </c>
      <c r="E97" s="407" t="s">
        <v>985</v>
      </c>
      <c r="F97" s="79">
        <v>0.5</v>
      </c>
      <c r="G97" s="79">
        <v>1</v>
      </c>
      <c r="H97" s="79">
        <v>0.5</v>
      </c>
      <c r="I97" s="79">
        <v>0.5</v>
      </c>
      <c r="J97" s="79">
        <v>1</v>
      </c>
      <c r="K97" s="79">
        <v>0.8</v>
      </c>
      <c r="L97" s="79">
        <v>1</v>
      </c>
      <c r="M97" s="79">
        <v>1</v>
      </c>
      <c r="N97" s="79">
        <v>0.90909090909090906</v>
      </c>
      <c r="O97" s="79">
        <v>1</v>
      </c>
      <c r="P97" s="79">
        <v>0.9375</v>
      </c>
      <c r="Q97" s="79">
        <v>0.68179999999999996</v>
      </c>
      <c r="R97" s="79">
        <v>0.875</v>
      </c>
      <c r="S97" s="79">
        <v>0.70579999999999998</v>
      </c>
      <c r="T97" s="79">
        <v>0.77769999999999995</v>
      </c>
      <c r="U97" s="79">
        <v>0.78569999999999995</v>
      </c>
      <c r="V97" s="79">
        <v>0.76919999999999999</v>
      </c>
      <c r="W97" s="79">
        <v>0.76470000000000005</v>
      </c>
      <c r="X97" s="79">
        <v>0.81810000000000005</v>
      </c>
      <c r="Y97" s="79">
        <v>0.83</v>
      </c>
      <c r="Z97" s="79">
        <v>0.85</v>
      </c>
      <c r="AA97" s="79">
        <v>1</v>
      </c>
      <c r="AB97" s="79">
        <v>0.79</v>
      </c>
      <c r="AC97" s="79">
        <v>0.71399999999999997</v>
      </c>
      <c r="AD97" s="79">
        <v>0.5</v>
      </c>
      <c r="AE97" s="269">
        <v>0.82</v>
      </c>
      <c r="AF97" s="269">
        <v>1</v>
      </c>
      <c r="AG97" s="269">
        <v>0.77</v>
      </c>
      <c r="AH97" s="269">
        <v>0.57999999999999996</v>
      </c>
      <c r="AI97" s="269">
        <v>0.76923076923076927</v>
      </c>
      <c r="AJ97" s="269">
        <v>0.57894736842105265</v>
      </c>
      <c r="AK97" s="469">
        <v>0.6470588235294118</v>
      </c>
    </row>
    <row r="98" spans="3:37" ht="30.75" thickBot="1">
      <c r="C98" s="116">
        <v>87</v>
      </c>
      <c r="D98" s="406" t="s">
        <v>517</v>
      </c>
      <c r="E98" s="407" t="s">
        <v>978</v>
      </c>
      <c r="F98" s="79">
        <v>1</v>
      </c>
      <c r="G98" s="79">
        <v>0.75</v>
      </c>
      <c r="H98" s="79">
        <v>1</v>
      </c>
      <c r="I98" s="79">
        <v>1</v>
      </c>
      <c r="J98" s="79">
        <v>1</v>
      </c>
      <c r="K98" s="79">
        <v>1</v>
      </c>
      <c r="L98" s="79">
        <v>1</v>
      </c>
      <c r="M98" s="79">
        <v>0.5</v>
      </c>
      <c r="N98" s="79">
        <v>0.75</v>
      </c>
      <c r="O98" s="79">
        <v>1</v>
      </c>
      <c r="P98" s="79">
        <v>0.19047619047619047</v>
      </c>
      <c r="Q98" s="79">
        <v>0.59250000000000003</v>
      </c>
      <c r="R98" s="79">
        <v>8.0000000000000004E-4</v>
      </c>
      <c r="S98" s="79">
        <v>0.3947</v>
      </c>
      <c r="T98" s="79">
        <v>0.65300000000000002</v>
      </c>
      <c r="U98" s="79">
        <v>0.71419999999999995</v>
      </c>
      <c r="V98" s="79">
        <v>0.54159999999999997</v>
      </c>
      <c r="W98" s="79">
        <v>0.8</v>
      </c>
      <c r="X98" s="79">
        <v>0.77769999999999995</v>
      </c>
      <c r="Y98" s="79">
        <v>0.47</v>
      </c>
      <c r="Z98" s="79">
        <v>0.83</v>
      </c>
      <c r="AA98" s="79">
        <v>0.8</v>
      </c>
      <c r="AB98" s="79">
        <v>0.71</v>
      </c>
      <c r="AC98" s="79">
        <v>0.73499999999999999</v>
      </c>
      <c r="AD98" s="79">
        <v>0.66</v>
      </c>
      <c r="AE98" s="269">
        <v>0.85</v>
      </c>
      <c r="AF98" s="270">
        <v>0.77358490566037741</v>
      </c>
      <c r="AG98" s="270">
        <v>0.75</v>
      </c>
      <c r="AH98" s="270">
        <v>0.74</v>
      </c>
      <c r="AI98" s="270">
        <v>0.5625</v>
      </c>
      <c r="AJ98" s="270">
        <v>0.55952380952380953</v>
      </c>
      <c r="AK98" s="469">
        <v>0.68656716417910446</v>
      </c>
    </row>
    <row r="99" spans="3:37" ht="15.75" thickBot="1">
      <c r="C99" s="116">
        <v>88</v>
      </c>
      <c r="D99" s="406" t="s">
        <v>717</v>
      </c>
      <c r="E99" s="407" t="s">
        <v>1212</v>
      </c>
      <c r="F99" s="79" t="s">
        <v>5</v>
      </c>
      <c r="G99" s="79" t="s">
        <v>5</v>
      </c>
      <c r="H99" s="79" t="s">
        <v>5</v>
      </c>
      <c r="I99" s="79" t="s">
        <v>5</v>
      </c>
      <c r="J99" s="79" t="s">
        <v>5</v>
      </c>
      <c r="K99" s="79" t="s">
        <v>5</v>
      </c>
      <c r="L99" s="79" t="s">
        <v>5</v>
      </c>
      <c r="M99" s="79" t="s">
        <v>5</v>
      </c>
      <c r="N99" s="79" t="s">
        <v>5</v>
      </c>
      <c r="O99" s="79" t="s">
        <v>5</v>
      </c>
      <c r="P99" s="79" t="s">
        <v>5</v>
      </c>
      <c r="Q99" s="79" t="s">
        <v>5</v>
      </c>
      <c r="R99" s="79" t="s">
        <v>5</v>
      </c>
      <c r="S99" s="79" t="s">
        <v>5</v>
      </c>
      <c r="T99" s="79" t="s">
        <v>5</v>
      </c>
      <c r="U99" s="79" t="s">
        <v>5</v>
      </c>
      <c r="V99" s="79" t="s">
        <v>5</v>
      </c>
      <c r="W99" s="79" t="s">
        <v>5</v>
      </c>
      <c r="X99" s="79" t="s">
        <v>5</v>
      </c>
      <c r="Y99" s="79" t="s">
        <v>5</v>
      </c>
      <c r="Z99" s="79" t="s">
        <v>5</v>
      </c>
      <c r="AA99" s="79" t="s">
        <v>5</v>
      </c>
      <c r="AB99" s="79" t="s">
        <v>5</v>
      </c>
      <c r="AC99" s="79" t="s">
        <v>5</v>
      </c>
      <c r="AD99" s="79" t="s">
        <v>5</v>
      </c>
      <c r="AE99" s="269">
        <v>1</v>
      </c>
      <c r="AF99" s="269">
        <v>0</v>
      </c>
      <c r="AG99" s="269">
        <v>0.75</v>
      </c>
      <c r="AH99" s="269">
        <v>0.95652173913043481</v>
      </c>
      <c r="AI99" s="269">
        <v>0.81818181818181823</v>
      </c>
      <c r="AJ99" s="269">
        <v>0.55223880597014929</v>
      </c>
      <c r="AK99" s="469">
        <v>0.59375</v>
      </c>
    </row>
    <row r="100" spans="3:37" ht="30.75" thickBot="1">
      <c r="C100" s="116">
        <v>89</v>
      </c>
      <c r="D100" s="406" t="s">
        <v>601</v>
      </c>
      <c r="E100" s="486" t="s">
        <v>1060</v>
      </c>
      <c r="F100" s="79" t="s">
        <v>0</v>
      </c>
      <c r="G100" s="79" t="s">
        <v>0</v>
      </c>
      <c r="H100" s="79" t="s">
        <v>0</v>
      </c>
      <c r="I100" s="79" t="s">
        <v>0</v>
      </c>
      <c r="J100" s="79" t="s">
        <v>0</v>
      </c>
      <c r="K100" s="79" t="s">
        <v>0</v>
      </c>
      <c r="L100" s="79" t="s">
        <v>0</v>
      </c>
      <c r="M100" s="79" t="s">
        <v>0</v>
      </c>
      <c r="N100" s="79" t="s">
        <v>0</v>
      </c>
      <c r="O100" s="79" t="s">
        <v>0</v>
      </c>
      <c r="P100" s="79" t="s">
        <v>0</v>
      </c>
      <c r="Q100" s="79" t="s">
        <v>0</v>
      </c>
      <c r="R100" s="79" t="s">
        <v>0</v>
      </c>
      <c r="S100" s="79" t="s">
        <v>0</v>
      </c>
      <c r="T100" s="79">
        <v>0</v>
      </c>
      <c r="U100" s="79" t="s">
        <v>0</v>
      </c>
      <c r="V100" s="79" t="s">
        <v>0</v>
      </c>
      <c r="W100" s="79" t="s">
        <v>0</v>
      </c>
      <c r="X100" s="79" t="s">
        <v>0</v>
      </c>
      <c r="Y100" s="79" t="s">
        <v>0</v>
      </c>
      <c r="Z100" s="79" t="s">
        <v>0</v>
      </c>
      <c r="AA100" s="79" t="s">
        <v>0</v>
      </c>
      <c r="AB100" s="79" t="s">
        <v>0</v>
      </c>
      <c r="AC100" s="79" t="s">
        <v>0</v>
      </c>
      <c r="AD100" s="79" t="s">
        <v>0</v>
      </c>
      <c r="AE100" s="269" t="s">
        <v>0</v>
      </c>
      <c r="AF100" s="269" t="s">
        <v>0</v>
      </c>
      <c r="AG100" s="269" t="s">
        <v>0</v>
      </c>
      <c r="AH100" s="269">
        <v>0</v>
      </c>
      <c r="AI100" s="269" t="s">
        <v>0</v>
      </c>
      <c r="AJ100" s="269">
        <v>0.5</v>
      </c>
      <c r="AK100" s="469">
        <v>1</v>
      </c>
    </row>
    <row r="101" spans="3:37" ht="15.75" thickBot="1">
      <c r="C101" s="116">
        <v>90</v>
      </c>
      <c r="D101" s="406" t="s">
        <v>550</v>
      </c>
      <c r="E101" s="407" t="s">
        <v>1064</v>
      </c>
      <c r="F101" s="79">
        <v>1</v>
      </c>
      <c r="G101" s="79">
        <v>0.75</v>
      </c>
      <c r="H101" s="79">
        <v>1</v>
      </c>
      <c r="I101" s="79">
        <v>0.5</v>
      </c>
      <c r="J101" s="79">
        <v>0.75</v>
      </c>
      <c r="K101" s="79">
        <v>0</v>
      </c>
      <c r="L101" s="79">
        <v>1</v>
      </c>
      <c r="M101" s="79">
        <v>0.86301369863013699</v>
      </c>
      <c r="N101" s="79">
        <v>1</v>
      </c>
      <c r="O101" s="79">
        <v>1</v>
      </c>
      <c r="P101" s="79">
        <v>0.66666666666666663</v>
      </c>
      <c r="Q101" s="79">
        <v>0.50680000000000003</v>
      </c>
      <c r="R101" s="79">
        <v>0.78779999999999994</v>
      </c>
      <c r="S101" s="79">
        <v>0.30759999999999998</v>
      </c>
      <c r="T101" s="79">
        <v>0.23069999999999999</v>
      </c>
      <c r="U101" s="79">
        <v>0.3</v>
      </c>
      <c r="V101" s="79">
        <v>0.78939999999999999</v>
      </c>
      <c r="W101" s="79">
        <v>0.92300000000000004</v>
      </c>
      <c r="X101" s="79">
        <v>0.8095</v>
      </c>
      <c r="Y101" s="79">
        <v>0.86</v>
      </c>
      <c r="Z101" s="79">
        <v>1</v>
      </c>
      <c r="AA101" s="79">
        <v>0.9</v>
      </c>
      <c r="AB101" s="79">
        <v>0.75</v>
      </c>
      <c r="AC101" s="79">
        <v>0.875</v>
      </c>
      <c r="AD101" s="79">
        <v>0.87</v>
      </c>
      <c r="AE101" s="269">
        <v>0.86</v>
      </c>
      <c r="AF101" s="269">
        <v>1</v>
      </c>
      <c r="AG101" s="269">
        <v>1</v>
      </c>
      <c r="AH101" s="269">
        <v>0.75</v>
      </c>
      <c r="AI101" s="269">
        <v>0.8</v>
      </c>
      <c r="AJ101" s="269">
        <v>0.5</v>
      </c>
      <c r="AK101" s="469">
        <v>0.66666666666666663</v>
      </c>
    </row>
    <row r="102" spans="3:37" ht="15.75" thickBot="1">
      <c r="C102" s="116">
        <v>91</v>
      </c>
      <c r="D102" s="406" t="s">
        <v>582</v>
      </c>
      <c r="E102" s="486" t="s">
        <v>1208</v>
      </c>
      <c r="F102" s="79" t="s">
        <v>5</v>
      </c>
      <c r="G102" s="79" t="s">
        <v>5</v>
      </c>
      <c r="H102" s="79" t="s">
        <v>5</v>
      </c>
      <c r="I102" s="79" t="s">
        <v>5</v>
      </c>
      <c r="J102" s="79" t="s">
        <v>5</v>
      </c>
      <c r="K102" s="79" t="s">
        <v>5</v>
      </c>
      <c r="L102" s="79" t="s">
        <v>5</v>
      </c>
      <c r="M102" s="79" t="s">
        <v>5</v>
      </c>
      <c r="N102" s="79" t="s">
        <v>5</v>
      </c>
      <c r="O102" s="79" t="s">
        <v>5</v>
      </c>
      <c r="P102" s="79" t="s">
        <v>5</v>
      </c>
      <c r="Q102" s="79" t="s">
        <v>5</v>
      </c>
      <c r="R102" s="79" t="s">
        <v>5</v>
      </c>
      <c r="S102" s="79" t="s">
        <v>5</v>
      </c>
      <c r="T102" s="79" t="s">
        <v>5</v>
      </c>
      <c r="U102" s="79" t="s">
        <v>5</v>
      </c>
      <c r="V102" s="79" t="s">
        <v>5</v>
      </c>
      <c r="W102" s="79" t="s">
        <v>5</v>
      </c>
      <c r="X102" s="79" t="s">
        <v>5</v>
      </c>
      <c r="Y102" s="79" t="s">
        <v>5</v>
      </c>
      <c r="Z102" s="79" t="s">
        <v>5</v>
      </c>
      <c r="AA102" s="79" t="s">
        <v>5</v>
      </c>
      <c r="AB102" s="79" t="s">
        <v>5</v>
      </c>
      <c r="AC102" s="79" t="s">
        <v>5</v>
      </c>
      <c r="AD102" s="79" t="s">
        <v>5</v>
      </c>
      <c r="AE102" s="269">
        <v>1</v>
      </c>
      <c r="AF102" s="269">
        <v>0.9642857142857143</v>
      </c>
      <c r="AG102" s="269">
        <v>0.85333333333333339</v>
      </c>
      <c r="AH102" s="269">
        <v>0.83783783783783783</v>
      </c>
      <c r="AI102" s="269">
        <v>0.67755102040816328</v>
      </c>
      <c r="AJ102" s="269">
        <v>0.49444444444444452</v>
      </c>
      <c r="AK102" s="469">
        <v>0.74888691006233288</v>
      </c>
    </row>
    <row r="103" spans="3:37" ht="15.75" thickBot="1">
      <c r="C103" s="116">
        <v>92</v>
      </c>
      <c r="D103" s="406" t="s">
        <v>542</v>
      </c>
      <c r="E103" s="486" t="s">
        <v>1029</v>
      </c>
      <c r="F103" s="79">
        <v>1</v>
      </c>
      <c r="G103" s="79">
        <v>0</v>
      </c>
      <c r="H103" s="79" t="s">
        <v>0</v>
      </c>
      <c r="I103" s="79">
        <v>0</v>
      </c>
      <c r="J103" s="79" t="s">
        <v>0</v>
      </c>
      <c r="K103" s="79">
        <v>0.14285714285714285</v>
      </c>
      <c r="L103" s="79">
        <v>0</v>
      </c>
      <c r="M103" s="79">
        <v>0.33333333333333331</v>
      </c>
      <c r="N103" s="79">
        <v>0.4</v>
      </c>
      <c r="O103" s="79">
        <v>0.5</v>
      </c>
      <c r="P103" s="79" t="s">
        <v>0</v>
      </c>
      <c r="Q103" s="79">
        <v>0.83330000000000004</v>
      </c>
      <c r="R103" s="79">
        <v>0.5</v>
      </c>
      <c r="S103" s="79">
        <v>1</v>
      </c>
      <c r="T103" s="79">
        <v>0</v>
      </c>
      <c r="U103" s="79">
        <v>0.33</v>
      </c>
      <c r="V103" s="79">
        <v>1</v>
      </c>
      <c r="W103" s="79">
        <v>0.5</v>
      </c>
      <c r="X103" s="79">
        <v>0</v>
      </c>
      <c r="Y103" s="79">
        <v>0.17</v>
      </c>
      <c r="Z103" s="79">
        <v>0.67</v>
      </c>
      <c r="AA103" s="79">
        <v>1</v>
      </c>
      <c r="AB103" s="79">
        <v>0.5</v>
      </c>
      <c r="AC103" s="79">
        <v>0.16600000000000001</v>
      </c>
      <c r="AD103" s="79">
        <v>0.18</v>
      </c>
      <c r="AE103" s="269">
        <v>0.33</v>
      </c>
      <c r="AF103" s="269">
        <v>0.25</v>
      </c>
      <c r="AG103" s="269">
        <v>0.18</v>
      </c>
      <c r="AH103" s="269">
        <v>0.42</v>
      </c>
      <c r="AI103" s="269">
        <v>0</v>
      </c>
      <c r="AJ103" s="269">
        <v>0.45454545454545447</v>
      </c>
      <c r="AK103" s="469">
        <v>0.1111111111111111</v>
      </c>
    </row>
    <row r="104" spans="3:37" ht="45.75" thickBot="1">
      <c r="C104" s="116">
        <v>93</v>
      </c>
      <c r="D104" s="406" t="s">
        <v>604</v>
      </c>
      <c r="E104" s="407" t="s">
        <v>987</v>
      </c>
      <c r="F104" s="79">
        <v>0</v>
      </c>
      <c r="G104" s="79">
        <v>0</v>
      </c>
      <c r="H104" s="79">
        <v>1</v>
      </c>
      <c r="I104" s="79" t="s">
        <v>0</v>
      </c>
      <c r="J104" s="79" t="s">
        <v>0</v>
      </c>
      <c r="K104" s="79">
        <v>0</v>
      </c>
      <c r="L104" s="79">
        <v>1</v>
      </c>
      <c r="M104" s="79">
        <v>1</v>
      </c>
      <c r="N104" s="79">
        <v>0.9285714285714286</v>
      </c>
      <c r="O104" s="79">
        <v>1</v>
      </c>
      <c r="P104" s="79">
        <v>0.7857142857142857</v>
      </c>
      <c r="Q104" s="79">
        <v>0.20330000000000001</v>
      </c>
      <c r="R104" s="79">
        <v>0.4</v>
      </c>
      <c r="S104" s="79">
        <v>0.25</v>
      </c>
      <c r="T104" s="79">
        <v>0.625</v>
      </c>
      <c r="U104" s="79">
        <v>0.1666</v>
      </c>
      <c r="V104" s="79">
        <v>0.5</v>
      </c>
      <c r="W104" s="79">
        <v>0.72719999999999996</v>
      </c>
      <c r="X104" s="79">
        <v>0.78939999999999999</v>
      </c>
      <c r="Y104" s="79">
        <v>0.73</v>
      </c>
      <c r="Z104" s="79">
        <v>1</v>
      </c>
      <c r="AA104" s="79">
        <v>1</v>
      </c>
      <c r="AB104" s="79">
        <v>1</v>
      </c>
      <c r="AC104" s="79">
        <v>0.66600000000000004</v>
      </c>
      <c r="AD104" s="79">
        <v>0.4</v>
      </c>
      <c r="AE104" s="269">
        <v>0.89</v>
      </c>
      <c r="AF104" s="269">
        <v>0.9285714285714286</v>
      </c>
      <c r="AG104" s="269">
        <v>0.87</v>
      </c>
      <c r="AH104" s="269">
        <v>0.63</v>
      </c>
      <c r="AI104" s="269">
        <v>1</v>
      </c>
      <c r="AJ104" s="269">
        <v>0.44444444444444442</v>
      </c>
      <c r="AK104" s="469">
        <v>0.66666666666666663</v>
      </c>
    </row>
    <row r="105" spans="3:37" ht="15.75" thickBot="1">
      <c r="C105" s="116">
        <v>94</v>
      </c>
      <c r="D105" s="406" t="s">
        <v>1189</v>
      </c>
      <c r="E105" s="486" t="s">
        <v>1223</v>
      </c>
      <c r="F105" s="79" t="s">
        <v>5</v>
      </c>
      <c r="G105" s="79" t="s">
        <v>5</v>
      </c>
      <c r="H105" s="79" t="s">
        <v>5</v>
      </c>
      <c r="I105" s="79" t="s">
        <v>5</v>
      </c>
      <c r="J105" s="79" t="s">
        <v>5</v>
      </c>
      <c r="K105" s="79" t="s">
        <v>5</v>
      </c>
      <c r="L105" s="79" t="s">
        <v>5</v>
      </c>
      <c r="M105" s="79" t="s">
        <v>5</v>
      </c>
      <c r="N105" s="79" t="s">
        <v>5</v>
      </c>
      <c r="O105" s="79" t="s">
        <v>5</v>
      </c>
      <c r="P105" s="79" t="s">
        <v>5</v>
      </c>
      <c r="Q105" s="79" t="s">
        <v>5</v>
      </c>
      <c r="R105" s="79" t="s">
        <v>5</v>
      </c>
      <c r="S105" s="79" t="s">
        <v>5</v>
      </c>
      <c r="T105" s="79" t="s">
        <v>5</v>
      </c>
      <c r="U105" s="79" t="s">
        <v>5</v>
      </c>
      <c r="V105" s="79" t="s">
        <v>5</v>
      </c>
      <c r="W105" s="79" t="s">
        <v>5</v>
      </c>
      <c r="X105" s="79" t="s">
        <v>5</v>
      </c>
      <c r="Y105" s="79" t="s">
        <v>5</v>
      </c>
      <c r="Z105" s="79" t="s">
        <v>5</v>
      </c>
      <c r="AA105" s="79" t="s">
        <v>5</v>
      </c>
      <c r="AB105" s="79" t="s">
        <v>5</v>
      </c>
      <c r="AC105" s="79" t="s">
        <v>5</v>
      </c>
      <c r="AD105" s="79" t="s">
        <v>5</v>
      </c>
      <c r="AE105" s="269" t="s">
        <v>5</v>
      </c>
      <c r="AF105" s="269" t="s">
        <v>0</v>
      </c>
      <c r="AG105" s="269" t="s">
        <v>0</v>
      </c>
      <c r="AH105" s="269" t="s">
        <v>0</v>
      </c>
      <c r="AI105" s="269" t="s">
        <v>0</v>
      </c>
      <c r="AJ105" s="269">
        <v>0.33333333333333331</v>
      </c>
      <c r="AK105" s="469">
        <v>1</v>
      </c>
    </row>
    <row r="106" spans="3:37" ht="15.75" thickBot="1">
      <c r="C106" s="116">
        <v>95</v>
      </c>
      <c r="D106" s="406" t="s">
        <v>522</v>
      </c>
      <c r="E106" s="486" t="s">
        <v>1001</v>
      </c>
      <c r="F106" s="79">
        <v>1</v>
      </c>
      <c r="G106" s="79">
        <v>1</v>
      </c>
      <c r="H106" s="79" t="s">
        <v>0</v>
      </c>
      <c r="I106" s="79" t="s">
        <v>0</v>
      </c>
      <c r="J106" s="79" t="s">
        <v>0</v>
      </c>
      <c r="K106" s="79">
        <v>0</v>
      </c>
      <c r="L106" s="79" t="s">
        <v>0</v>
      </c>
      <c r="M106" s="79" t="s">
        <v>0</v>
      </c>
      <c r="N106" s="79" t="s">
        <v>0</v>
      </c>
      <c r="O106" s="79" t="s">
        <v>0</v>
      </c>
      <c r="P106" s="79" t="s">
        <v>0</v>
      </c>
      <c r="Q106" s="79" t="s">
        <v>0</v>
      </c>
      <c r="R106" s="79">
        <v>0</v>
      </c>
      <c r="S106" s="79">
        <v>1</v>
      </c>
      <c r="T106" s="79" t="s">
        <v>0</v>
      </c>
      <c r="U106" s="79">
        <v>0.66</v>
      </c>
      <c r="V106" s="79">
        <v>0</v>
      </c>
      <c r="W106" s="79">
        <v>0</v>
      </c>
      <c r="X106" s="79" t="s">
        <v>0</v>
      </c>
      <c r="Y106" s="79" t="s">
        <v>0</v>
      </c>
      <c r="Z106" s="79" t="s">
        <v>0</v>
      </c>
      <c r="AA106" s="79">
        <v>1</v>
      </c>
      <c r="AB106" s="79" t="s">
        <v>0</v>
      </c>
      <c r="AC106" s="79" t="s">
        <v>0</v>
      </c>
      <c r="AD106" s="79">
        <v>0</v>
      </c>
      <c r="AE106" s="269" t="s">
        <v>0</v>
      </c>
      <c r="AF106" s="269">
        <v>0</v>
      </c>
      <c r="AG106" s="269">
        <v>1</v>
      </c>
      <c r="AH106" s="269">
        <v>1</v>
      </c>
      <c r="AI106" s="269" t="s">
        <v>0</v>
      </c>
      <c r="AJ106" s="269">
        <v>0.33333333333333331</v>
      </c>
      <c r="AK106" s="469">
        <v>1</v>
      </c>
    </row>
    <row r="107" spans="3:37" ht="15.75" thickBot="1">
      <c r="C107" s="116">
        <v>96</v>
      </c>
      <c r="D107" s="406" t="s">
        <v>540</v>
      </c>
      <c r="E107" s="486" t="s">
        <v>1215</v>
      </c>
      <c r="F107" s="79" t="s">
        <v>5</v>
      </c>
      <c r="G107" s="79" t="s">
        <v>5</v>
      </c>
      <c r="H107" s="79" t="s">
        <v>5</v>
      </c>
      <c r="I107" s="79" t="s">
        <v>5</v>
      </c>
      <c r="J107" s="79" t="s">
        <v>5</v>
      </c>
      <c r="K107" s="79" t="s">
        <v>5</v>
      </c>
      <c r="L107" s="79" t="s">
        <v>5</v>
      </c>
      <c r="M107" s="79" t="s">
        <v>5</v>
      </c>
      <c r="N107" s="79" t="s">
        <v>5</v>
      </c>
      <c r="O107" s="79" t="s">
        <v>5</v>
      </c>
      <c r="P107" s="79" t="s">
        <v>5</v>
      </c>
      <c r="Q107" s="79" t="s">
        <v>5</v>
      </c>
      <c r="R107" s="79" t="s">
        <v>5</v>
      </c>
      <c r="S107" s="79" t="s">
        <v>5</v>
      </c>
      <c r="T107" s="79" t="s">
        <v>5</v>
      </c>
      <c r="U107" s="79" t="s">
        <v>5</v>
      </c>
      <c r="V107" s="79" t="s">
        <v>5</v>
      </c>
      <c r="W107" s="79" t="s">
        <v>5</v>
      </c>
      <c r="X107" s="79" t="s">
        <v>5</v>
      </c>
      <c r="Y107" s="79" t="s">
        <v>5</v>
      </c>
      <c r="Z107" s="79" t="s">
        <v>5</v>
      </c>
      <c r="AA107" s="79" t="s">
        <v>5</v>
      </c>
      <c r="AB107" s="79" t="s">
        <v>5</v>
      </c>
      <c r="AC107" s="79" t="s">
        <v>5</v>
      </c>
      <c r="AD107" s="79" t="s">
        <v>5</v>
      </c>
      <c r="AE107" s="269" t="s">
        <v>0</v>
      </c>
      <c r="AF107" s="269">
        <v>0</v>
      </c>
      <c r="AG107" s="269">
        <v>0</v>
      </c>
      <c r="AH107" s="269">
        <v>0</v>
      </c>
      <c r="AI107" s="269">
        <v>0</v>
      </c>
      <c r="AJ107" s="269">
        <v>0.33333333333333331</v>
      </c>
      <c r="AK107" s="469">
        <v>1</v>
      </c>
    </row>
    <row r="108" spans="3:37" ht="15.75" thickBot="1">
      <c r="C108" s="116">
        <v>97</v>
      </c>
      <c r="D108" s="406" t="s">
        <v>792</v>
      </c>
      <c r="E108" s="486" t="s">
        <v>1226</v>
      </c>
      <c r="F108" s="79" t="s">
        <v>5</v>
      </c>
      <c r="G108" s="79" t="s">
        <v>5</v>
      </c>
      <c r="H108" s="79" t="s">
        <v>5</v>
      </c>
      <c r="I108" s="79" t="s">
        <v>5</v>
      </c>
      <c r="J108" s="79" t="s">
        <v>5</v>
      </c>
      <c r="K108" s="79" t="s">
        <v>5</v>
      </c>
      <c r="L108" s="79" t="s">
        <v>5</v>
      </c>
      <c r="M108" s="79" t="s">
        <v>5</v>
      </c>
      <c r="N108" s="79" t="s">
        <v>5</v>
      </c>
      <c r="O108" s="79" t="s">
        <v>5</v>
      </c>
      <c r="P108" s="79" t="s">
        <v>5</v>
      </c>
      <c r="Q108" s="79" t="s">
        <v>5</v>
      </c>
      <c r="R108" s="79" t="s">
        <v>5</v>
      </c>
      <c r="S108" s="79" t="s">
        <v>5</v>
      </c>
      <c r="T108" s="79" t="s">
        <v>5</v>
      </c>
      <c r="U108" s="79" t="s">
        <v>5</v>
      </c>
      <c r="V108" s="79" t="s">
        <v>5</v>
      </c>
      <c r="W108" s="79" t="s">
        <v>5</v>
      </c>
      <c r="X108" s="79" t="s">
        <v>5</v>
      </c>
      <c r="Y108" s="79" t="s">
        <v>5</v>
      </c>
      <c r="Z108" s="79" t="s">
        <v>5</v>
      </c>
      <c r="AA108" s="79" t="s">
        <v>5</v>
      </c>
      <c r="AB108" s="79" t="s">
        <v>5</v>
      </c>
      <c r="AC108" s="79" t="s">
        <v>5</v>
      </c>
      <c r="AD108" s="79" t="s">
        <v>5</v>
      </c>
      <c r="AE108" s="269" t="s">
        <v>5</v>
      </c>
      <c r="AF108" s="269" t="s">
        <v>5</v>
      </c>
      <c r="AG108" s="269" t="s">
        <v>0</v>
      </c>
      <c r="AH108" s="269" t="s">
        <v>0</v>
      </c>
      <c r="AI108" s="269" t="s">
        <v>0</v>
      </c>
      <c r="AJ108" s="269">
        <v>0</v>
      </c>
      <c r="AK108" s="469">
        <v>1</v>
      </c>
    </row>
    <row r="109" spans="3:37" ht="30.75" thickBot="1">
      <c r="C109" s="116">
        <v>98</v>
      </c>
      <c r="D109" s="406" t="s">
        <v>450</v>
      </c>
      <c r="E109" s="486" t="s">
        <v>1006</v>
      </c>
      <c r="F109" s="79" t="s">
        <v>0</v>
      </c>
      <c r="G109" s="79" t="s">
        <v>0</v>
      </c>
      <c r="H109" s="79" t="s">
        <v>0</v>
      </c>
      <c r="I109" s="79" t="s">
        <v>0</v>
      </c>
      <c r="J109" s="79" t="s">
        <v>0</v>
      </c>
      <c r="K109" s="79" t="s">
        <v>0</v>
      </c>
      <c r="L109" s="79" t="s">
        <v>0</v>
      </c>
      <c r="M109" s="79" t="s">
        <v>0</v>
      </c>
      <c r="N109" s="79" t="s">
        <v>0</v>
      </c>
      <c r="O109" s="79" t="s">
        <v>0</v>
      </c>
      <c r="P109" s="79">
        <v>0</v>
      </c>
      <c r="Q109" s="79" t="s">
        <v>0</v>
      </c>
      <c r="R109" s="79" t="s">
        <v>0</v>
      </c>
      <c r="S109" s="79" t="s">
        <v>0</v>
      </c>
      <c r="T109" s="79" t="s">
        <v>0</v>
      </c>
      <c r="U109" s="79" t="s">
        <v>0</v>
      </c>
      <c r="V109" s="79">
        <v>1</v>
      </c>
      <c r="W109" s="79">
        <v>1</v>
      </c>
      <c r="X109" s="79" t="s">
        <v>0</v>
      </c>
      <c r="Y109" s="79" t="s">
        <v>0</v>
      </c>
      <c r="Z109" s="79" t="s">
        <v>0</v>
      </c>
      <c r="AA109" s="79">
        <v>1</v>
      </c>
      <c r="AB109" s="79" t="s">
        <v>0</v>
      </c>
      <c r="AC109" s="79" t="s">
        <v>0</v>
      </c>
      <c r="AD109" s="79" t="s">
        <v>0</v>
      </c>
      <c r="AE109" s="269" t="s">
        <v>0</v>
      </c>
      <c r="AF109" s="269">
        <v>1</v>
      </c>
      <c r="AG109" s="269" t="s">
        <v>0</v>
      </c>
      <c r="AH109" s="269" t="s">
        <v>0</v>
      </c>
      <c r="AI109" s="269" t="s">
        <v>0</v>
      </c>
      <c r="AJ109" s="269">
        <v>0</v>
      </c>
      <c r="AK109" s="469">
        <v>1</v>
      </c>
    </row>
    <row r="110" spans="3:37" ht="15.75" thickBot="1">
      <c r="C110" s="116">
        <v>99</v>
      </c>
      <c r="D110" s="406" t="s">
        <v>503</v>
      </c>
      <c r="E110" s="486" t="s">
        <v>1034</v>
      </c>
      <c r="F110" s="79" t="s">
        <v>0</v>
      </c>
      <c r="G110" s="79" t="s">
        <v>0</v>
      </c>
      <c r="H110" s="79" t="s">
        <v>0</v>
      </c>
      <c r="I110" s="79" t="s">
        <v>0</v>
      </c>
      <c r="J110" s="79" t="s">
        <v>0</v>
      </c>
      <c r="K110" s="79" t="s">
        <v>0</v>
      </c>
      <c r="L110" s="79" t="s">
        <v>0</v>
      </c>
      <c r="M110" s="79" t="s">
        <v>0</v>
      </c>
      <c r="N110" s="79" t="s">
        <v>0</v>
      </c>
      <c r="O110" s="79" t="s">
        <v>0</v>
      </c>
      <c r="P110" s="79" t="s">
        <v>0</v>
      </c>
      <c r="Q110" s="79" t="s">
        <v>0</v>
      </c>
      <c r="R110" s="79" t="s">
        <v>0</v>
      </c>
      <c r="S110" s="79" t="s">
        <v>0</v>
      </c>
      <c r="T110" s="79" t="s">
        <v>0</v>
      </c>
      <c r="U110" s="79">
        <v>1</v>
      </c>
      <c r="V110" s="79" t="s">
        <v>0</v>
      </c>
      <c r="W110" s="79" t="s">
        <v>0</v>
      </c>
      <c r="X110" s="79">
        <v>1</v>
      </c>
      <c r="Y110" s="79" t="s">
        <v>0</v>
      </c>
      <c r="Z110" s="79">
        <v>0</v>
      </c>
      <c r="AA110" s="79">
        <v>1</v>
      </c>
      <c r="AB110" s="79" t="s">
        <v>0</v>
      </c>
      <c r="AC110" s="79" t="s">
        <v>0</v>
      </c>
      <c r="AD110" s="79" t="s">
        <v>0</v>
      </c>
      <c r="AE110" s="269" t="s">
        <v>0</v>
      </c>
      <c r="AF110" s="269" t="s">
        <v>0</v>
      </c>
      <c r="AG110" s="269" t="s">
        <v>0</v>
      </c>
      <c r="AH110" s="269" t="s">
        <v>0</v>
      </c>
      <c r="AI110" s="269" t="s">
        <v>0</v>
      </c>
      <c r="AJ110" s="269">
        <v>0</v>
      </c>
      <c r="AK110" s="469" t="s">
        <v>0</v>
      </c>
    </row>
    <row r="111" spans="3:37" ht="30.75" thickBot="1">
      <c r="C111" s="116">
        <v>100</v>
      </c>
      <c r="D111" s="406" t="s">
        <v>562</v>
      </c>
      <c r="E111" s="407" t="s">
        <v>1018</v>
      </c>
      <c r="F111" s="79" t="s">
        <v>0</v>
      </c>
      <c r="G111" s="79" t="s">
        <v>0</v>
      </c>
      <c r="H111" s="79">
        <v>0</v>
      </c>
      <c r="I111" s="79">
        <v>1</v>
      </c>
      <c r="J111" s="79">
        <v>0.83</v>
      </c>
      <c r="K111" s="79">
        <v>1</v>
      </c>
      <c r="L111" s="79">
        <v>1</v>
      </c>
      <c r="M111" s="79">
        <v>1</v>
      </c>
      <c r="N111" s="79" t="s">
        <v>0</v>
      </c>
      <c r="O111" s="79" t="s">
        <v>0</v>
      </c>
      <c r="P111" s="79" t="s">
        <v>0</v>
      </c>
      <c r="Q111" s="79">
        <v>0.75</v>
      </c>
      <c r="R111" s="79">
        <v>0.66659999999999997</v>
      </c>
      <c r="S111" s="79" t="s">
        <v>0</v>
      </c>
      <c r="T111" s="79" t="s">
        <v>0</v>
      </c>
      <c r="U111" s="79" t="s">
        <v>0</v>
      </c>
      <c r="V111" s="79" t="s">
        <v>0</v>
      </c>
      <c r="W111" s="79">
        <v>1</v>
      </c>
      <c r="X111" s="79" t="s">
        <v>0</v>
      </c>
      <c r="Y111" s="79" t="s">
        <v>0</v>
      </c>
      <c r="Z111" s="79" t="s">
        <v>0</v>
      </c>
      <c r="AA111" s="79">
        <v>0</v>
      </c>
      <c r="AB111" s="79">
        <v>0</v>
      </c>
      <c r="AC111" s="79">
        <v>1</v>
      </c>
      <c r="AD111" s="79">
        <v>0.33</v>
      </c>
      <c r="AE111" s="269">
        <v>1</v>
      </c>
      <c r="AF111" s="270">
        <v>1</v>
      </c>
      <c r="AG111" s="270" t="s">
        <v>0</v>
      </c>
      <c r="AH111" s="270">
        <v>1</v>
      </c>
      <c r="AI111" s="270" t="s">
        <v>0</v>
      </c>
      <c r="AJ111" s="270">
        <v>0</v>
      </c>
      <c r="AK111" s="469">
        <v>0.66666666666666663</v>
      </c>
    </row>
    <row r="112" spans="3:37" ht="30.75" thickBot="1">
      <c r="C112" s="116">
        <v>101</v>
      </c>
      <c r="D112" s="406" t="s">
        <v>489</v>
      </c>
      <c r="E112" s="486" t="s">
        <v>998</v>
      </c>
      <c r="F112" s="79" t="s">
        <v>0</v>
      </c>
      <c r="G112" s="79" t="s">
        <v>0</v>
      </c>
      <c r="H112" s="79" t="s">
        <v>0</v>
      </c>
      <c r="I112" s="79" t="s">
        <v>0</v>
      </c>
      <c r="J112" s="79" t="s">
        <v>0</v>
      </c>
      <c r="K112" s="79">
        <v>1</v>
      </c>
      <c r="L112" s="79">
        <v>1</v>
      </c>
      <c r="M112" s="79" t="s">
        <v>0</v>
      </c>
      <c r="N112" s="79" t="s">
        <v>0</v>
      </c>
      <c r="O112" s="79" t="s">
        <v>0</v>
      </c>
      <c r="P112" s="79">
        <v>1</v>
      </c>
      <c r="Q112" s="79" t="s">
        <v>0</v>
      </c>
      <c r="R112" s="79">
        <v>0</v>
      </c>
      <c r="S112" s="79" t="s">
        <v>0</v>
      </c>
      <c r="T112" s="79">
        <v>0.33329999999999999</v>
      </c>
      <c r="U112" s="79">
        <v>0.66</v>
      </c>
      <c r="V112" s="79" t="s">
        <v>0</v>
      </c>
      <c r="W112" s="79">
        <v>1</v>
      </c>
      <c r="X112" s="79">
        <v>0.83</v>
      </c>
      <c r="Y112" s="79">
        <v>0.67</v>
      </c>
      <c r="Z112" s="79">
        <v>1</v>
      </c>
      <c r="AA112" s="79">
        <v>0</v>
      </c>
      <c r="AB112" s="79">
        <v>1</v>
      </c>
      <c r="AC112" s="79" t="s">
        <v>0</v>
      </c>
      <c r="AD112" s="79">
        <v>0</v>
      </c>
      <c r="AE112" s="269">
        <v>1</v>
      </c>
      <c r="AF112" s="269">
        <v>1</v>
      </c>
      <c r="AG112" s="269">
        <v>0.89</v>
      </c>
      <c r="AH112" s="269" t="s">
        <v>0</v>
      </c>
      <c r="AI112" s="269">
        <v>0</v>
      </c>
      <c r="AJ112" s="269">
        <v>0</v>
      </c>
      <c r="AK112" s="469">
        <v>1</v>
      </c>
    </row>
    <row r="113" spans="3:37" ht="15.75" thickBot="1">
      <c r="C113" s="116">
        <v>102</v>
      </c>
      <c r="D113" s="406" t="s">
        <v>669</v>
      </c>
      <c r="E113" s="486" t="s">
        <v>1219</v>
      </c>
      <c r="F113" s="79" t="s">
        <v>5</v>
      </c>
      <c r="G113" s="79" t="s">
        <v>5</v>
      </c>
      <c r="H113" s="79" t="s">
        <v>5</v>
      </c>
      <c r="I113" s="79" t="s">
        <v>5</v>
      </c>
      <c r="J113" s="79" t="s">
        <v>5</v>
      </c>
      <c r="K113" s="79" t="s">
        <v>5</v>
      </c>
      <c r="L113" s="79" t="s">
        <v>5</v>
      </c>
      <c r="M113" s="79" t="s">
        <v>5</v>
      </c>
      <c r="N113" s="79" t="s">
        <v>5</v>
      </c>
      <c r="O113" s="79" t="s">
        <v>5</v>
      </c>
      <c r="P113" s="79" t="s">
        <v>5</v>
      </c>
      <c r="Q113" s="79" t="s">
        <v>5</v>
      </c>
      <c r="R113" s="79" t="s">
        <v>5</v>
      </c>
      <c r="S113" s="79" t="s">
        <v>5</v>
      </c>
      <c r="T113" s="79" t="s">
        <v>5</v>
      </c>
      <c r="U113" s="79" t="s">
        <v>5</v>
      </c>
      <c r="V113" s="79" t="s">
        <v>5</v>
      </c>
      <c r="W113" s="79" t="s">
        <v>5</v>
      </c>
      <c r="X113" s="79" t="s">
        <v>5</v>
      </c>
      <c r="Y113" s="79" t="s">
        <v>5</v>
      </c>
      <c r="Z113" s="79" t="s">
        <v>5</v>
      </c>
      <c r="AA113" s="79" t="s">
        <v>5</v>
      </c>
      <c r="AB113" s="79" t="s">
        <v>5</v>
      </c>
      <c r="AC113" s="79" t="s">
        <v>5</v>
      </c>
      <c r="AD113" s="79" t="s">
        <v>5</v>
      </c>
      <c r="AE113" s="269">
        <v>1</v>
      </c>
      <c r="AF113" s="269" t="s">
        <v>0</v>
      </c>
      <c r="AG113" s="269">
        <v>1</v>
      </c>
      <c r="AH113" s="269">
        <v>1</v>
      </c>
      <c r="AI113" s="269">
        <v>1</v>
      </c>
      <c r="AJ113" s="269">
        <v>0</v>
      </c>
      <c r="AK113" s="469">
        <v>1</v>
      </c>
    </row>
    <row r="114" spans="3:37" ht="15.75" thickBot="1">
      <c r="C114" s="116">
        <v>103</v>
      </c>
      <c r="D114" s="406" t="s">
        <v>596</v>
      </c>
      <c r="E114" s="486" t="s">
        <v>1037</v>
      </c>
      <c r="F114" s="79" t="s">
        <v>0</v>
      </c>
      <c r="G114" s="79" t="s">
        <v>0</v>
      </c>
      <c r="H114" s="79" t="s">
        <v>0</v>
      </c>
      <c r="I114" s="79" t="s">
        <v>0</v>
      </c>
      <c r="J114" s="79" t="s">
        <v>0</v>
      </c>
      <c r="K114" s="79">
        <v>0</v>
      </c>
      <c r="L114" s="79">
        <v>0</v>
      </c>
      <c r="M114" s="79" t="s">
        <v>0</v>
      </c>
      <c r="N114" s="79">
        <v>0.66666666666666663</v>
      </c>
      <c r="O114" s="79" t="s">
        <v>0</v>
      </c>
      <c r="P114" s="79">
        <v>0.33333333333333331</v>
      </c>
      <c r="Q114" s="79">
        <v>1</v>
      </c>
      <c r="R114" s="79" t="s">
        <v>0</v>
      </c>
      <c r="S114" s="79" t="s">
        <v>0</v>
      </c>
      <c r="T114" s="79" t="s">
        <v>0</v>
      </c>
      <c r="U114" s="79">
        <v>0</v>
      </c>
      <c r="V114" s="79" t="s">
        <v>0</v>
      </c>
      <c r="W114" s="79">
        <v>0.66659999999999997</v>
      </c>
      <c r="X114" s="79">
        <v>1</v>
      </c>
      <c r="Y114" s="79">
        <v>1</v>
      </c>
      <c r="Z114" s="79">
        <v>0</v>
      </c>
      <c r="AA114" s="79" t="s">
        <v>0</v>
      </c>
      <c r="AB114" s="79">
        <v>1</v>
      </c>
      <c r="AC114" s="79">
        <v>0</v>
      </c>
      <c r="AD114" s="79" t="s">
        <v>0</v>
      </c>
      <c r="AE114" s="269">
        <v>0.5</v>
      </c>
      <c r="AF114" s="269">
        <v>1</v>
      </c>
      <c r="AG114" s="269">
        <v>1</v>
      </c>
      <c r="AH114" s="269">
        <v>0</v>
      </c>
      <c r="AI114" s="269">
        <v>0</v>
      </c>
      <c r="AJ114" s="269">
        <v>0</v>
      </c>
      <c r="AK114" s="469">
        <v>0</v>
      </c>
    </row>
    <row r="115" spans="3:37" ht="30.75" thickBot="1">
      <c r="C115" s="116">
        <v>104</v>
      </c>
      <c r="D115" s="406" t="s">
        <v>475</v>
      </c>
      <c r="E115" s="486" t="s">
        <v>1036</v>
      </c>
      <c r="F115" s="79" t="s">
        <v>0</v>
      </c>
      <c r="G115" s="79" t="s">
        <v>0</v>
      </c>
      <c r="H115" s="79" t="s">
        <v>0</v>
      </c>
      <c r="I115" s="79">
        <v>0.66669999999999996</v>
      </c>
      <c r="J115" s="79">
        <v>1</v>
      </c>
      <c r="K115" s="79">
        <v>1</v>
      </c>
      <c r="L115" s="79">
        <v>1</v>
      </c>
      <c r="M115" s="79" t="s">
        <v>0</v>
      </c>
      <c r="N115" s="79" t="s">
        <v>0</v>
      </c>
      <c r="O115" s="79" t="s">
        <v>0</v>
      </c>
      <c r="P115" s="79">
        <v>0</v>
      </c>
      <c r="Q115" s="79" t="s">
        <v>0</v>
      </c>
      <c r="R115" s="79" t="s">
        <v>0</v>
      </c>
      <c r="S115" s="79">
        <v>0</v>
      </c>
      <c r="T115" s="79" t="s">
        <v>0</v>
      </c>
      <c r="U115" s="79" t="s">
        <v>0</v>
      </c>
      <c r="V115" s="79">
        <v>0.5</v>
      </c>
      <c r="W115" s="79">
        <v>0</v>
      </c>
      <c r="X115" s="79">
        <v>0</v>
      </c>
      <c r="Y115" s="79" t="s">
        <v>0</v>
      </c>
      <c r="Z115" s="79" t="s">
        <v>0</v>
      </c>
      <c r="AA115" s="79" t="s">
        <v>0</v>
      </c>
      <c r="AB115" s="79" t="s">
        <v>0</v>
      </c>
      <c r="AC115" s="79" t="s">
        <v>0</v>
      </c>
      <c r="AD115" s="79" t="s">
        <v>0</v>
      </c>
      <c r="AE115" s="269">
        <v>0</v>
      </c>
      <c r="AF115" s="269">
        <v>0.66666666666666663</v>
      </c>
      <c r="AG115" s="269">
        <v>1</v>
      </c>
      <c r="AH115" s="269" t="s">
        <v>0</v>
      </c>
      <c r="AI115" s="269" t="s">
        <v>0</v>
      </c>
      <c r="AJ115" s="269">
        <v>0</v>
      </c>
      <c r="AK115" s="469" t="s">
        <v>0</v>
      </c>
    </row>
    <row r="116" spans="3:37" ht="15.75" thickBot="1">
      <c r="C116" s="116">
        <v>105</v>
      </c>
      <c r="D116" s="406" t="s">
        <v>560</v>
      </c>
      <c r="E116" s="407" t="s">
        <v>1002</v>
      </c>
      <c r="F116" s="79" t="s">
        <v>0</v>
      </c>
      <c r="G116" s="79" t="s">
        <v>0</v>
      </c>
      <c r="H116" s="79" t="s">
        <v>0</v>
      </c>
      <c r="I116" s="79">
        <v>1</v>
      </c>
      <c r="J116" s="79">
        <v>1</v>
      </c>
      <c r="K116" s="79" t="s">
        <v>0</v>
      </c>
      <c r="L116" s="79" t="s">
        <v>0</v>
      </c>
      <c r="M116" s="79" t="s">
        <v>0</v>
      </c>
      <c r="N116" s="79" t="s">
        <v>0</v>
      </c>
      <c r="O116" s="79" t="s">
        <v>0</v>
      </c>
      <c r="P116" s="79" t="s">
        <v>0</v>
      </c>
      <c r="Q116" s="79" t="s">
        <v>0</v>
      </c>
      <c r="R116" s="79" t="s">
        <v>0</v>
      </c>
      <c r="S116" s="79" t="s">
        <v>0</v>
      </c>
      <c r="T116" s="79">
        <v>0.75</v>
      </c>
      <c r="U116" s="79">
        <v>0.33</v>
      </c>
      <c r="V116" s="79">
        <v>1</v>
      </c>
      <c r="W116" s="79">
        <v>1</v>
      </c>
      <c r="X116" s="79">
        <v>0.66659999999999997</v>
      </c>
      <c r="Y116" s="79">
        <v>1</v>
      </c>
      <c r="Z116" s="79" t="s">
        <v>0</v>
      </c>
      <c r="AA116" s="79" t="s">
        <v>0</v>
      </c>
      <c r="AB116" s="79" t="s">
        <v>0</v>
      </c>
      <c r="AC116" s="79">
        <v>1</v>
      </c>
      <c r="AD116" s="79">
        <v>1</v>
      </c>
      <c r="AE116" s="269">
        <v>0</v>
      </c>
      <c r="AF116" s="269" t="s">
        <v>0</v>
      </c>
      <c r="AG116" s="269">
        <v>1</v>
      </c>
      <c r="AH116" s="269">
        <v>0.5</v>
      </c>
      <c r="AI116" s="269" t="s">
        <v>0</v>
      </c>
      <c r="AJ116" s="269">
        <v>0</v>
      </c>
      <c r="AK116" s="469">
        <v>0.5</v>
      </c>
    </row>
    <row r="117" spans="3:37" ht="15.75" thickBot="1">
      <c r="C117" s="116">
        <v>106</v>
      </c>
      <c r="D117" s="408" t="s">
        <v>515</v>
      </c>
      <c r="E117" s="485" t="s">
        <v>984</v>
      </c>
      <c r="F117" s="79" t="s">
        <v>0</v>
      </c>
      <c r="G117" s="79" t="s">
        <v>0</v>
      </c>
      <c r="H117" s="79">
        <v>0.8</v>
      </c>
      <c r="I117" s="79" t="s">
        <v>0</v>
      </c>
      <c r="J117" s="79">
        <v>0.45</v>
      </c>
      <c r="K117" s="79">
        <v>0.8571428571428571</v>
      </c>
      <c r="L117" s="79">
        <v>1</v>
      </c>
      <c r="M117" s="79">
        <v>0.5</v>
      </c>
      <c r="N117" s="79">
        <v>1</v>
      </c>
      <c r="O117" s="79">
        <v>1</v>
      </c>
      <c r="P117" s="79">
        <v>0.72727272727272729</v>
      </c>
      <c r="Q117" s="79">
        <v>0.45</v>
      </c>
      <c r="R117" s="79">
        <v>0.96550000000000002</v>
      </c>
      <c r="S117" s="79">
        <v>0.85</v>
      </c>
      <c r="T117" s="79">
        <v>0.52629999999999999</v>
      </c>
      <c r="U117" s="79">
        <v>0.35</v>
      </c>
      <c r="V117" s="79">
        <v>0.65510000000000002</v>
      </c>
      <c r="W117" s="79">
        <v>0.85709999999999997</v>
      </c>
      <c r="X117" s="79">
        <v>0.66659999999999997</v>
      </c>
      <c r="Y117" s="79">
        <v>0.18</v>
      </c>
      <c r="Z117" s="79">
        <v>0.5</v>
      </c>
      <c r="AA117" s="79">
        <v>1</v>
      </c>
      <c r="AB117" s="79">
        <v>0</v>
      </c>
      <c r="AC117" s="79">
        <v>1</v>
      </c>
      <c r="AD117" s="79">
        <v>0</v>
      </c>
      <c r="AE117" s="269">
        <v>0</v>
      </c>
      <c r="AF117" s="269">
        <v>1</v>
      </c>
      <c r="AG117" s="269">
        <v>0.75</v>
      </c>
      <c r="AH117" s="269">
        <v>0.4</v>
      </c>
      <c r="AI117" s="269">
        <v>1</v>
      </c>
      <c r="AJ117" s="269">
        <v>0</v>
      </c>
      <c r="AK117" s="469">
        <v>1</v>
      </c>
    </row>
    <row r="118" spans="3:37" ht="15.75" thickBot="1">
      <c r="C118" s="116">
        <v>107</v>
      </c>
      <c r="D118" s="76" t="s">
        <v>576</v>
      </c>
      <c r="E118" s="354" t="s">
        <v>1066</v>
      </c>
      <c r="F118" s="79" t="s">
        <v>0</v>
      </c>
      <c r="G118" s="79" t="s">
        <v>0</v>
      </c>
      <c r="H118" s="79" t="s">
        <v>0</v>
      </c>
      <c r="I118" s="79" t="s">
        <v>0</v>
      </c>
      <c r="J118" s="79" t="s">
        <v>0</v>
      </c>
      <c r="K118" s="79" t="s">
        <v>0</v>
      </c>
      <c r="L118" s="79" t="s">
        <v>0</v>
      </c>
      <c r="M118" s="79" t="s">
        <v>0</v>
      </c>
      <c r="N118" s="79" t="s">
        <v>0</v>
      </c>
      <c r="O118" s="79" t="s">
        <v>0</v>
      </c>
      <c r="P118" s="79" t="s">
        <v>0</v>
      </c>
      <c r="Q118" s="79" t="s">
        <v>0</v>
      </c>
      <c r="R118" s="79" t="s">
        <v>0</v>
      </c>
      <c r="S118" s="79" t="s">
        <v>0</v>
      </c>
      <c r="T118" s="79" t="s">
        <v>0</v>
      </c>
      <c r="U118" s="79" t="s">
        <v>0</v>
      </c>
      <c r="V118" s="79">
        <v>1</v>
      </c>
      <c r="W118" s="79" t="s">
        <v>0</v>
      </c>
      <c r="X118" s="79" t="s">
        <v>0</v>
      </c>
      <c r="Y118" s="79" t="s">
        <v>0</v>
      </c>
      <c r="Z118" s="80" t="s">
        <v>0</v>
      </c>
      <c r="AA118" s="80">
        <v>0</v>
      </c>
      <c r="AB118" s="80">
        <v>1</v>
      </c>
      <c r="AC118" s="80">
        <v>0</v>
      </c>
      <c r="AD118" s="80" t="s">
        <v>0</v>
      </c>
      <c r="AE118" s="269">
        <v>0</v>
      </c>
      <c r="AF118" s="270" t="s">
        <v>0</v>
      </c>
      <c r="AG118" s="270">
        <v>0</v>
      </c>
      <c r="AH118" s="270">
        <v>0.33</v>
      </c>
      <c r="AI118" s="270">
        <v>0.4</v>
      </c>
      <c r="AJ118" s="270">
        <v>0</v>
      </c>
      <c r="AK118" s="469">
        <v>0.8</v>
      </c>
    </row>
    <row r="119" spans="3:37" ht="15.75" thickBot="1">
      <c r="C119" s="116">
        <v>108</v>
      </c>
      <c r="D119" s="76" t="s">
        <v>719</v>
      </c>
      <c r="E119" s="61" t="s">
        <v>1224</v>
      </c>
      <c r="F119" s="79" t="s">
        <v>5</v>
      </c>
      <c r="G119" s="79" t="s">
        <v>5</v>
      </c>
      <c r="H119" s="79" t="s">
        <v>5</v>
      </c>
      <c r="I119" s="79" t="s">
        <v>5</v>
      </c>
      <c r="J119" s="79" t="s">
        <v>5</v>
      </c>
      <c r="K119" s="79" t="s">
        <v>5</v>
      </c>
      <c r="L119" s="79" t="s">
        <v>5</v>
      </c>
      <c r="M119" s="79" t="s">
        <v>5</v>
      </c>
      <c r="N119" s="79" t="s">
        <v>5</v>
      </c>
      <c r="O119" s="79" t="s">
        <v>5</v>
      </c>
      <c r="P119" s="79" t="s">
        <v>5</v>
      </c>
      <c r="Q119" s="79" t="s">
        <v>5</v>
      </c>
      <c r="R119" s="79" t="s">
        <v>5</v>
      </c>
      <c r="S119" s="79" t="s">
        <v>5</v>
      </c>
      <c r="T119" s="79" t="s">
        <v>5</v>
      </c>
      <c r="U119" s="79" t="s">
        <v>5</v>
      </c>
      <c r="V119" s="79" t="s">
        <v>5</v>
      </c>
      <c r="W119" s="79" t="s">
        <v>5</v>
      </c>
      <c r="X119" s="79" t="s">
        <v>5</v>
      </c>
      <c r="Y119" s="79" t="s">
        <v>5</v>
      </c>
      <c r="Z119" s="80" t="s">
        <v>5</v>
      </c>
      <c r="AA119" s="80" t="s">
        <v>5</v>
      </c>
      <c r="AB119" s="80" t="s">
        <v>5</v>
      </c>
      <c r="AC119" s="80" t="s">
        <v>5</v>
      </c>
      <c r="AD119" s="80" t="s">
        <v>5</v>
      </c>
      <c r="AE119" s="269">
        <v>0</v>
      </c>
      <c r="AF119" s="269">
        <v>0</v>
      </c>
      <c r="AG119" s="269">
        <v>0</v>
      </c>
      <c r="AH119" s="269">
        <v>0</v>
      </c>
      <c r="AI119" s="269" t="s">
        <v>0</v>
      </c>
      <c r="AJ119" s="269">
        <v>0</v>
      </c>
      <c r="AK119" s="469" t="s">
        <v>0</v>
      </c>
    </row>
    <row r="120" spans="3:37" ht="30.75" hidden="1" thickBot="1">
      <c r="C120" s="116">
        <v>109</v>
      </c>
      <c r="D120" s="76" t="s">
        <v>598</v>
      </c>
      <c r="E120" s="61" t="s">
        <v>1063</v>
      </c>
      <c r="F120" s="79">
        <v>1</v>
      </c>
      <c r="G120" s="79">
        <v>0.89</v>
      </c>
      <c r="H120" s="79">
        <v>1</v>
      </c>
      <c r="I120" s="79">
        <v>1</v>
      </c>
      <c r="J120" s="79">
        <v>1</v>
      </c>
      <c r="K120" s="79">
        <v>1</v>
      </c>
      <c r="L120" s="79">
        <v>0.8</v>
      </c>
      <c r="M120" s="79">
        <v>0.9285714285714286</v>
      </c>
      <c r="N120" s="79">
        <v>0.7</v>
      </c>
      <c r="O120" s="79">
        <v>1</v>
      </c>
      <c r="P120" s="79">
        <v>0.52777777777777779</v>
      </c>
      <c r="Q120" s="79">
        <v>0.38019999999999998</v>
      </c>
      <c r="R120" s="79">
        <v>0.92300000000000004</v>
      </c>
      <c r="S120" s="79">
        <v>0.85709999999999997</v>
      </c>
      <c r="T120" s="79">
        <v>0.60599999999999998</v>
      </c>
      <c r="U120" s="79" t="s">
        <v>5</v>
      </c>
      <c r="V120" s="79" t="s">
        <v>5</v>
      </c>
      <c r="W120" s="79" t="s">
        <v>5</v>
      </c>
      <c r="X120" s="79" t="s">
        <v>5</v>
      </c>
      <c r="Y120" s="79" t="s">
        <v>5</v>
      </c>
      <c r="Z120" s="177" t="s">
        <v>5</v>
      </c>
      <c r="AA120" s="177" t="s">
        <v>5</v>
      </c>
      <c r="AB120" s="80" t="s">
        <v>5</v>
      </c>
      <c r="AC120" s="80" t="s">
        <v>5</v>
      </c>
      <c r="AD120" s="177" t="s">
        <v>5</v>
      </c>
      <c r="AE120" s="269" t="s">
        <v>5</v>
      </c>
      <c r="AF120" s="269" t="s">
        <v>5</v>
      </c>
      <c r="AG120" s="269" t="s">
        <v>5</v>
      </c>
      <c r="AH120" s="269" t="s">
        <v>5</v>
      </c>
      <c r="AI120" s="269" t="s">
        <v>5</v>
      </c>
      <c r="AJ120" s="269" t="s">
        <v>5</v>
      </c>
      <c r="AK120" s="269" t="s">
        <v>5</v>
      </c>
    </row>
    <row r="121" spans="3:37" ht="15.75" hidden="1" thickBot="1">
      <c r="C121" s="116">
        <v>110</v>
      </c>
      <c r="D121" s="76" t="s">
        <v>1193</v>
      </c>
      <c r="E121" s="61" t="s">
        <v>1195</v>
      </c>
      <c r="F121" s="79" t="s">
        <v>0</v>
      </c>
      <c r="G121" s="79" t="s">
        <v>0</v>
      </c>
      <c r="H121" s="79" t="s">
        <v>0</v>
      </c>
      <c r="I121" s="79" t="s">
        <v>0</v>
      </c>
      <c r="J121" s="79" t="s">
        <v>0</v>
      </c>
      <c r="K121" s="79" t="s">
        <v>0</v>
      </c>
      <c r="L121" s="79" t="s">
        <v>0</v>
      </c>
      <c r="M121" s="79" t="s">
        <v>0</v>
      </c>
      <c r="N121" s="79" t="s">
        <v>0</v>
      </c>
      <c r="O121" s="79" t="s">
        <v>0</v>
      </c>
      <c r="P121" s="79" t="s">
        <v>0</v>
      </c>
      <c r="Q121" s="79" t="s">
        <v>0</v>
      </c>
      <c r="R121" s="79" t="s">
        <v>0</v>
      </c>
      <c r="S121" s="79" t="s">
        <v>0</v>
      </c>
      <c r="T121" s="79" t="s">
        <v>0</v>
      </c>
      <c r="U121" s="79" t="s">
        <v>0</v>
      </c>
      <c r="V121" s="79" t="s">
        <v>0</v>
      </c>
      <c r="W121" s="79" t="s">
        <v>0</v>
      </c>
      <c r="X121" s="79" t="s">
        <v>0</v>
      </c>
      <c r="Y121" s="79" t="s">
        <v>0</v>
      </c>
      <c r="Z121" s="80" t="s">
        <v>0</v>
      </c>
      <c r="AA121" s="80" t="s">
        <v>0</v>
      </c>
      <c r="AB121" s="80" t="s">
        <v>0</v>
      </c>
      <c r="AC121" s="80" t="s">
        <v>0</v>
      </c>
      <c r="AD121" s="80">
        <v>0.33</v>
      </c>
      <c r="AE121" s="269">
        <v>0.5</v>
      </c>
      <c r="AF121" s="269" t="s">
        <v>5</v>
      </c>
      <c r="AG121" s="269" t="s">
        <v>5</v>
      </c>
      <c r="AH121" s="269" t="s">
        <v>5</v>
      </c>
      <c r="AI121" s="269" t="s">
        <v>5</v>
      </c>
      <c r="AJ121" s="269" t="s">
        <v>5</v>
      </c>
      <c r="AK121" s="269" t="s">
        <v>5</v>
      </c>
    </row>
    <row r="122" spans="3:37" ht="16.5" customHeight="1" thickBot="1">
      <c r="C122" s="116">
        <v>111</v>
      </c>
      <c r="D122" s="233" t="s">
        <v>844</v>
      </c>
      <c r="E122" s="484" t="s">
        <v>863</v>
      </c>
      <c r="F122" s="79" t="s">
        <v>0</v>
      </c>
      <c r="G122" s="79" t="s">
        <v>0</v>
      </c>
      <c r="H122" s="79" t="s">
        <v>0</v>
      </c>
      <c r="I122" s="79" t="s">
        <v>0</v>
      </c>
      <c r="J122" s="79" t="s">
        <v>0</v>
      </c>
      <c r="K122" s="79" t="s">
        <v>0</v>
      </c>
      <c r="L122" s="79" t="s">
        <v>0</v>
      </c>
      <c r="M122" s="79" t="s">
        <v>0</v>
      </c>
      <c r="N122" s="79" t="s">
        <v>0</v>
      </c>
      <c r="O122" s="79" t="s">
        <v>0</v>
      </c>
      <c r="P122" s="79" t="s">
        <v>0</v>
      </c>
      <c r="Q122" s="79" t="s">
        <v>0</v>
      </c>
      <c r="R122" s="79" t="s">
        <v>0</v>
      </c>
      <c r="S122" s="79" t="s">
        <v>0</v>
      </c>
      <c r="T122" s="79" t="s">
        <v>0</v>
      </c>
      <c r="U122" s="79" t="s">
        <v>0</v>
      </c>
      <c r="V122" s="79" t="s">
        <v>0</v>
      </c>
      <c r="W122" s="79" t="s">
        <v>0</v>
      </c>
      <c r="X122" s="79" t="s">
        <v>0</v>
      </c>
      <c r="Y122" s="79" t="s">
        <v>0</v>
      </c>
      <c r="Z122" s="79" t="s">
        <v>0</v>
      </c>
      <c r="AA122" s="79" t="s">
        <v>0</v>
      </c>
      <c r="AB122" s="79" t="s">
        <v>0</v>
      </c>
      <c r="AC122" s="79" t="s">
        <v>0</v>
      </c>
      <c r="AD122" s="79" t="s">
        <v>0</v>
      </c>
      <c r="AE122" s="79" t="s">
        <v>0</v>
      </c>
      <c r="AF122" s="79" t="s">
        <v>0</v>
      </c>
      <c r="AG122" s="79" t="s">
        <v>0</v>
      </c>
      <c r="AH122" s="79" t="s">
        <v>0</v>
      </c>
      <c r="AI122" s="79" t="s">
        <v>0</v>
      </c>
      <c r="AJ122" s="79" t="s">
        <v>0</v>
      </c>
      <c r="AK122" s="469">
        <v>1</v>
      </c>
    </row>
    <row r="123" spans="3:37" ht="30.75" thickBot="1">
      <c r="C123" s="116">
        <v>112</v>
      </c>
      <c r="D123" s="233" t="s">
        <v>1199</v>
      </c>
      <c r="E123" s="369" t="s">
        <v>1200</v>
      </c>
      <c r="F123" s="79" t="s">
        <v>0</v>
      </c>
      <c r="G123" s="79" t="s">
        <v>0</v>
      </c>
      <c r="H123" s="79" t="s">
        <v>0</v>
      </c>
      <c r="I123" s="79" t="s">
        <v>0</v>
      </c>
      <c r="J123" s="79" t="s">
        <v>0</v>
      </c>
      <c r="K123" s="79" t="s">
        <v>0</v>
      </c>
      <c r="L123" s="79" t="s">
        <v>0</v>
      </c>
      <c r="M123" s="79" t="s">
        <v>0</v>
      </c>
      <c r="N123" s="79" t="s">
        <v>0</v>
      </c>
      <c r="O123" s="79" t="s">
        <v>0</v>
      </c>
      <c r="P123" s="79" t="s">
        <v>0</v>
      </c>
      <c r="Q123" s="79" t="s">
        <v>0</v>
      </c>
      <c r="R123" s="79" t="s">
        <v>0</v>
      </c>
      <c r="S123" s="79" t="s">
        <v>0</v>
      </c>
      <c r="T123" s="79" t="s">
        <v>0</v>
      </c>
      <c r="U123" s="79" t="s">
        <v>0</v>
      </c>
      <c r="V123" s="79" t="s">
        <v>0</v>
      </c>
      <c r="W123" s="79" t="s">
        <v>0</v>
      </c>
      <c r="X123" s="79" t="s">
        <v>0</v>
      </c>
      <c r="Y123" s="79" t="s">
        <v>0</v>
      </c>
      <c r="Z123" s="79" t="s">
        <v>0</v>
      </c>
      <c r="AA123" s="79" t="s">
        <v>0</v>
      </c>
      <c r="AB123" s="79" t="s">
        <v>0</v>
      </c>
      <c r="AC123" s="79" t="s">
        <v>0</v>
      </c>
      <c r="AD123" s="79" t="s">
        <v>0</v>
      </c>
      <c r="AE123" s="79" t="s">
        <v>0</v>
      </c>
      <c r="AF123" s="79" t="s">
        <v>0</v>
      </c>
      <c r="AG123" s="79" t="s">
        <v>0</v>
      </c>
      <c r="AH123" s="79" t="s">
        <v>0</v>
      </c>
      <c r="AI123" s="79" t="s">
        <v>0</v>
      </c>
      <c r="AJ123" s="79" t="s">
        <v>0</v>
      </c>
      <c r="AK123" s="469">
        <v>0.33333333333333331</v>
      </c>
    </row>
    <row r="124" spans="3:37" ht="15.75" thickBot="1">
      <c r="C124" s="116">
        <v>113</v>
      </c>
      <c r="D124" s="233" t="s">
        <v>656</v>
      </c>
      <c r="E124" s="369" t="s">
        <v>657</v>
      </c>
      <c r="F124" s="79" t="s">
        <v>0</v>
      </c>
      <c r="G124" s="79" t="s">
        <v>0</v>
      </c>
      <c r="H124" s="79" t="s">
        <v>0</v>
      </c>
      <c r="I124" s="79" t="s">
        <v>0</v>
      </c>
      <c r="J124" s="79" t="s">
        <v>0</v>
      </c>
      <c r="K124" s="79" t="s">
        <v>0</v>
      </c>
      <c r="L124" s="79" t="s">
        <v>0</v>
      </c>
      <c r="M124" s="79" t="s">
        <v>0</v>
      </c>
      <c r="N124" s="79" t="s">
        <v>0</v>
      </c>
      <c r="O124" s="79" t="s">
        <v>0</v>
      </c>
      <c r="P124" s="79" t="s">
        <v>0</v>
      </c>
      <c r="Q124" s="79" t="s">
        <v>0</v>
      </c>
      <c r="R124" s="79" t="s">
        <v>0</v>
      </c>
      <c r="S124" s="79" t="s">
        <v>0</v>
      </c>
      <c r="T124" s="79" t="s">
        <v>0</v>
      </c>
      <c r="U124" s="79" t="s">
        <v>0</v>
      </c>
      <c r="V124" s="79" t="s">
        <v>0</v>
      </c>
      <c r="W124" s="79" t="s">
        <v>0</v>
      </c>
      <c r="X124" s="79" t="s">
        <v>0</v>
      </c>
      <c r="Y124" s="79" t="s">
        <v>0</v>
      </c>
      <c r="Z124" s="79" t="s">
        <v>0</v>
      </c>
      <c r="AA124" s="79" t="s">
        <v>0</v>
      </c>
      <c r="AB124" s="79" t="s">
        <v>0</v>
      </c>
      <c r="AC124" s="79" t="s">
        <v>0</v>
      </c>
      <c r="AD124" s="79" t="s">
        <v>0</v>
      </c>
      <c r="AE124" s="79" t="s">
        <v>0</v>
      </c>
      <c r="AF124" s="79" t="s">
        <v>0</v>
      </c>
      <c r="AG124" s="79" t="s">
        <v>0</v>
      </c>
      <c r="AH124" s="79" t="s">
        <v>0</v>
      </c>
      <c r="AI124" s="79" t="s">
        <v>0</v>
      </c>
      <c r="AJ124" s="79" t="s">
        <v>0</v>
      </c>
      <c r="AK124" s="469">
        <v>0.5</v>
      </c>
    </row>
    <row r="125" spans="3:37" ht="30" customHeight="1" thickBot="1">
      <c r="C125" s="116">
        <v>114</v>
      </c>
      <c r="D125" s="233" t="s">
        <v>815</v>
      </c>
      <c r="E125" s="369" t="s">
        <v>816</v>
      </c>
      <c r="F125" s="79" t="s">
        <v>0</v>
      </c>
      <c r="G125" s="79" t="s">
        <v>0</v>
      </c>
      <c r="H125" s="79" t="s">
        <v>0</v>
      </c>
      <c r="I125" s="79" t="s">
        <v>0</v>
      </c>
      <c r="J125" s="79" t="s">
        <v>0</v>
      </c>
      <c r="K125" s="79" t="s">
        <v>0</v>
      </c>
      <c r="L125" s="79" t="s">
        <v>0</v>
      </c>
      <c r="M125" s="79" t="s">
        <v>0</v>
      </c>
      <c r="N125" s="79" t="s">
        <v>0</v>
      </c>
      <c r="O125" s="79" t="s">
        <v>0</v>
      </c>
      <c r="P125" s="79" t="s">
        <v>0</v>
      </c>
      <c r="Q125" s="79" t="s">
        <v>0</v>
      </c>
      <c r="R125" s="79" t="s">
        <v>0</v>
      </c>
      <c r="S125" s="79" t="s">
        <v>0</v>
      </c>
      <c r="T125" s="79" t="s">
        <v>0</v>
      </c>
      <c r="U125" s="79" t="s">
        <v>0</v>
      </c>
      <c r="V125" s="79" t="s">
        <v>0</v>
      </c>
      <c r="W125" s="79" t="s">
        <v>0</v>
      </c>
      <c r="X125" s="79" t="s">
        <v>0</v>
      </c>
      <c r="Y125" s="79" t="s">
        <v>0</v>
      </c>
      <c r="Z125" s="79" t="s">
        <v>0</v>
      </c>
      <c r="AA125" s="79" t="s">
        <v>0</v>
      </c>
      <c r="AB125" s="79" t="s">
        <v>0</v>
      </c>
      <c r="AC125" s="79" t="s">
        <v>0</v>
      </c>
      <c r="AD125" s="79" t="s">
        <v>0</v>
      </c>
      <c r="AE125" s="79" t="s">
        <v>0</v>
      </c>
      <c r="AF125" s="79" t="s">
        <v>0</v>
      </c>
      <c r="AG125" s="79" t="s">
        <v>0</v>
      </c>
      <c r="AH125" s="79" t="s">
        <v>0</v>
      </c>
      <c r="AI125" s="79" t="s">
        <v>0</v>
      </c>
      <c r="AJ125" s="79" t="s">
        <v>0</v>
      </c>
      <c r="AK125" s="469">
        <v>0</v>
      </c>
    </row>
    <row r="126" spans="3:37" ht="15.75" thickBot="1">
      <c r="C126" s="116">
        <v>115</v>
      </c>
      <c r="D126" s="233" t="s">
        <v>839</v>
      </c>
      <c r="E126" s="369"/>
      <c r="F126" s="79" t="s">
        <v>0</v>
      </c>
      <c r="G126" s="79" t="s">
        <v>0</v>
      </c>
      <c r="H126" s="79" t="s">
        <v>0</v>
      </c>
      <c r="I126" s="79" t="s">
        <v>0</v>
      </c>
      <c r="J126" s="79" t="s">
        <v>0</v>
      </c>
      <c r="K126" s="79" t="s">
        <v>0</v>
      </c>
      <c r="L126" s="79" t="s">
        <v>0</v>
      </c>
      <c r="M126" s="79" t="s">
        <v>0</v>
      </c>
      <c r="N126" s="79" t="s">
        <v>0</v>
      </c>
      <c r="O126" s="79" t="s">
        <v>0</v>
      </c>
      <c r="P126" s="79" t="s">
        <v>0</v>
      </c>
      <c r="Q126" s="79" t="s">
        <v>0</v>
      </c>
      <c r="R126" s="79" t="s">
        <v>0</v>
      </c>
      <c r="S126" s="79" t="s">
        <v>0</v>
      </c>
      <c r="T126" s="79" t="s">
        <v>0</v>
      </c>
      <c r="U126" s="79" t="s">
        <v>0</v>
      </c>
      <c r="V126" s="79" t="s">
        <v>0</v>
      </c>
      <c r="W126" s="79" t="s">
        <v>0</v>
      </c>
      <c r="X126" s="79" t="s">
        <v>0</v>
      </c>
      <c r="Y126" s="79" t="s">
        <v>0</v>
      </c>
      <c r="Z126" s="79" t="s">
        <v>0</v>
      </c>
      <c r="AA126" s="79" t="s">
        <v>0</v>
      </c>
      <c r="AB126" s="79" t="s">
        <v>0</v>
      </c>
      <c r="AC126" s="79" t="s">
        <v>0</v>
      </c>
      <c r="AD126" s="79" t="s">
        <v>0</v>
      </c>
      <c r="AE126" s="79" t="s">
        <v>0</v>
      </c>
      <c r="AF126" s="79" t="s">
        <v>0</v>
      </c>
      <c r="AG126" s="79" t="s">
        <v>0</v>
      </c>
      <c r="AH126" s="79" t="s">
        <v>0</v>
      </c>
      <c r="AI126" s="79" t="s">
        <v>0</v>
      </c>
      <c r="AJ126" s="79" t="s">
        <v>0</v>
      </c>
      <c r="AK126" s="469">
        <v>1</v>
      </c>
    </row>
    <row r="127" spans="3:37" ht="15.75" thickBot="1">
      <c r="C127" s="116">
        <v>116</v>
      </c>
      <c r="D127" s="233" t="s">
        <v>856</v>
      </c>
      <c r="E127" s="369"/>
      <c r="F127" s="79" t="s">
        <v>0</v>
      </c>
      <c r="G127" s="79" t="s">
        <v>0</v>
      </c>
      <c r="H127" s="79" t="s">
        <v>0</v>
      </c>
      <c r="I127" s="79" t="s">
        <v>0</v>
      </c>
      <c r="J127" s="79" t="s">
        <v>0</v>
      </c>
      <c r="K127" s="79" t="s">
        <v>0</v>
      </c>
      <c r="L127" s="79" t="s">
        <v>0</v>
      </c>
      <c r="M127" s="79" t="s">
        <v>0</v>
      </c>
      <c r="N127" s="79" t="s">
        <v>0</v>
      </c>
      <c r="O127" s="79" t="s">
        <v>0</v>
      </c>
      <c r="P127" s="79" t="s">
        <v>0</v>
      </c>
      <c r="Q127" s="79" t="s">
        <v>0</v>
      </c>
      <c r="R127" s="79" t="s">
        <v>0</v>
      </c>
      <c r="S127" s="79" t="s">
        <v>0</v>
      </c>
      <c r="T127" s="79" t="s">
        <v>0</v>
      </c>
      <c r="U127" s="79" t="s">
        <v>0</v>
      </c>
      <c r="V127" s="79" t="s">
        <v>0</v>
      </c>
      <c r="W127" s="79" t="s">
        <v>0</v>
      </c>
      <c r="X127" s="79" t="s">
        <v>0</v>
      </c>
      <c r="Y127" s="79" t="s">
        <v>0</v>
      </c>
      <c r="Z127" s="79" t="s">
        <v>0</v>
      </c>
      <c r="AA127" s="79" t="s">
        <v>0</v>
      </c>
      <c r="AB127" s="79" t="s">
        <v>0</v>
      </c>
      <c r="AC127" s="79" t="s">
        <v>0</v>
      </c>
      <c r="AD127" s="79" t="s">
        <v>0</v>
      </c>
      <c r="AE127" s="79" t="s">
        <v>0</v>
      </c>
      <c r="AF127" s="79" t="s">
        <v>0</v>
      </c>
      <c r="AG127" s="79" t="s">
        <v>0</v>
      </c>
      <c r="AH127" s="79" t="s">
        <v>0</v>
      </c>
      <c r="AI127" s="79" t="s">
        <v>0</v>
      </c>
      <c r="AJ127" s="79" t="s">
        <v>0</v>
      </c>
      <c r="AK127" s="469">
        <v>1</v>
      </c>
    </row>
    <row r="128" spans="3:37" ht="15.75" thickBot="1">
      <c r="C128" s="116">
        <v>117</v>
      </c>
      <c r="D128" s="487" t="s">
        <v>804</v>
      </c>
      <c r="E128" s="369"/>
      <c r="F128" s="79" t="s">
        <v>0</v>
      </c>
      <c r="G128" s="79" t="s">
        <v>0</v>
      </c>
      <c r="H128" s="79" t="s">
        <v>0</v>
      </c>
      <c r="I128" s="79" t="s">
        <v>0</v>
      </c>
      <c r="J128" s="79" t="s">
        <v>0</v>
      </c>
      <c r="K128" s="79" t="s">
        <v>0</v>
      </c>
      <c r="L128" s="79" t="s">
        <v>0</v>
      </c>
      <c r="M128" s="79" t="s">
        <v>0</v>
      </c>
      <c r="N128" s="79" t="s">
        <v>0</v>
      </c>
      <c r="O128" s="79" t="s">
        <v>0</v>
      </c>
      <c r="P128" s="79" t="s">
        <v>0</v>
      </c>
      <c r="Q128" s="79" t="s">
        <v>0</v>
      </c>
      <c r="R128" s="79" t="s">
        <v>0</v>
      </c>
      <c r="S128" s="79" t="s">
        <v>0</v>
      </c>
      <c r="T128" s="79" t="s">
        <v>0</v>
      </c>
      <c r="U128" s="79" t="s">
        <v>0</v>
      </c>
      <c r="V128" s="79" t="s">
        <v>0</v>
      </c>
      <c r="W128" s="79" t="s">
        <v>0</v>
      </c>
      <c r="X128" s="79" t="s">
        <v>0</v>
      </c>
      <c r="Y128" s="79" t="s">
        <v>0</v>
      </c>
      <c r="Z128" s="79" t="s">
        <v>0</v>
      </c>
      <c r="AA128" s="79" t="s">
        <v>0</v>
      </c>
      <c r="AB128" s="79" t="s">
        <v>0</v>
      </c>
      <c r="AC128" s="79" t="s">
        <v>0</v>
      </c>
      <c r="AD128" s="79" t="s">
        <v>0</v>
      </c>
      <c r="AE128" s="79" t="s">
        <v>0</v>
      </c>
      <c r="AF128" s="79" t="s">
        <v>0</v>
      </c>
      <c r="AG128" s="79" t="s">
        <v>0</v>
      </c>
      <c r="AH128" s="79" t="s">
        <v>0</v>
      </c>
      <c r="AI128" s="79" t="s">
        <v>0</v>
      </c>
      <c r="AJ128" s="79" t="s">
        <v>0</v>
      </c>
      <c r="AK128" s="469" t="s">
        <v>0</v>
      </c>
    </row>
    <row r="129" spans="3:37" ht="15.75" thickBot="1">
      <c r="C129" s="116">
        <v>118</v>
      </c>
      <c r="D129" s="487" t="s">
        <v>675</v>
      </c>
      <c r="E129" s="369"/>
      <c r="F129" s="79" t="s">
        <v>0</v>
      </c>
      <c r="G129" s="79" t="s">
        <v>0</v>
      </c>
      <c r="H129" s="79" t="s">
        <v>0</v>
      </c>
      <c r="I129" s="79" t="s">
        <v>0</v>
      </c>
      <c r="J129" s="79" t="s">
        <v>0</v>
      </c>
      <c r="K129" s="79" t="s">
        <v>0</v>
      </c>
      <c r="L129" s="79" t="s">
        <v>0</v>
      </c>
      <c r="M129" s="79" t="s">
        <v>0</v>
      </c>
      <c r="N129" s="79" t="s">
        <v>0</v>
      </c>
      <c r="O129" s="79" t="s">
        <v>0</v>
      </c>
      <c r="P129" s="79" t="s">
        <v>0</v>
      </c>
      <c r="Q129" s="79" t="s">
        <v>0</v>
      </c>
      <c r="R129" s="79" t="s">
        <v>0</v>
      </c>
      <c r="S129" s="79" t="s">
        <v>0</v>
      </c>
      <c r="T129" s="79" t="s">
        <v>0</v>
      </c>
      <c r="U129" s="79" t="s">
        <v>0</v>
      </c>
      <c r="V129" s="79" t="s">
        <v>0</v>
      </c>
      <c r="W129" s="79" t="s">
        <v>0</v>
      </c>
      <c r="X129" s="79" t="s">
        <v>0</v>
      </c>
      <c r="Y129" s="79" t="s">
        <v>0</v>
      </c>
      <c r="Z129" s="79" t="s">
        <v>0</v>
      </c>
      <c r="AA129" s="79" t="s">
        <v>0</v>
      </c>
      <c r="AB129" s="79" t="s">
        <v>0</v>
      </c>
      <c r="AC129" s="79" t="s">
        <v>0</v>
      </c>
      <c r="AD129" s="79" t="s">
        <v>0</v>
      </c>
      <c r="AE129" s="79" t="s">
        <v>0</v>
      </c>
      <c r="AF129" s="79" t="s">
        <v>0</v>
      </c>
      <c r="AG129" s="79" t="s">
        <v>0</v>
      </c>
      <c r="AH129" s="79" t="s">
        <v>0</v>
      </c>
      <c r="AI129" s="79" t="s">
        <v>0</v>
      </c>
      <c r="AJ129" s="79" t="s">
        <v>0</v>
      </c>
      <c r="AK129" s="469">
        <v>1</v>
      </c>
    </row>
    <row r="130" spans="3:37" ht="15.75" thickBot="1">
      <c r="C130" s="116">
        <v>119</v>
      </c>
      <c r="D130" s="488" t="s">
        <v>833</v>
      </c>
      <c r="E130" s="369"/>
      <c r="F130" s="79" t="s">
        <v>0</v>
      </c>
      <c r="G130" s="79" t="s">
        <v>0</v>
      </c>
      <c r="H130" s="79" t="s">
        <v>0</v>
      </c>
      <c r="I130" s="79" t="s">
        <v>0</v>
      </c>
      <c r="J130" s="79" t="s">
        <v>0</v>
      </c>
      <c r="K130" s="79" t="s">
        <v>0</v>
      </c>
      <c r="L130" s="79" t="s">
        <v>0</v>
      </c>
      <c r="M130" s="79" t="s">
        <v>0</v>
      </c>
      <c r="N130" s="79" t="s">
        <v>0</v>
      </c>
      <c r="O130" s="79" t="s">
        <v>0</v>
      </c>
      <c r="P130" s="79" t="s">
        <v>0</v>
      </c>
      <c r="Q130" s="79" t="s">
        <v>0</v>
      </c>
      <c r="R130" s="79" t="s">
        <v>0</v>
      </c>
      <c r="S130" s="79" t="s">
        <v>0</v>
      </c>
      <c r="T130" s="79" t="s">
        <v>0</v>
      </c>
      <c r="U130" s="79" t="s">
        <v>0</v>
      </c>
      <c r="V130" s="79" t="s">
        <v>0</v>
      </c>
      <c r="W130" s="79" t="s">
        <v>0</v>
      </c>
      <c r="X130" s="79" t="s">
        <v>0</v>
      </c>
      <c r="Y130" s="79" t="s">
        <v>0</v>
      </c>
      <c r="Z130" s="79" t="s">
        <v>0</v>
      </c>
      <c r="AA130" s="79" t="s">
        <v>0</v>
      </c>
      <c r="AB130" s="79" t="s">
        <v>0</v>
      </c>
      <c r="AC130" s="79" t="s">
        <v>0</v>
      </c>
      <c r="AD130" s="79" t="s">
        <v>0</v>
      </c>
      <c r="AE130" s="79" t="s">
        <v>0</v>
      </c>
      <c r="AF130" s="79" t="s">
        <v>0</v>
      </c>
      <c r="AG130" s="79" t="s">
        <v>0</v>
      </c>
      <c r="AH130" s="79" t="s">
        <v>0</v>
      </c>
      <c r="AI130" s="79" t="s">
        <v>0</v>
      </c>
      <c r="AJ130" s="79" t="s">
        <v>0</v>
      </c>
      <c r="AK130" s="469">
        <v>1</v>
      </c>
    </row>
    <row r="131" spans="3:37">
      <c r="C131" s="81" t="s">
        <v>1232</v>
      </c>
    </row>
    <row r="132" spans="3:37">
      <c r="C132" s="83" t="s">
        <v>8</v>
      </c>
    </row>
    <row r="133" spans="3:37">
      <c r="C133" s="83" t="s">
        <v>9</v>
      </c>
    </row>
  </sheetData>
  <protectedRanges>
    <protectedRange sqref="J51:J52 J58:J60 J62:J64 J56 J66 J54" name="Range2_3"/>
    <protectedRange sqref="S66" name="ربع سنوي جدول 2_1_1_1"/>
    <protectedRange sqref="X54:Y54" name="ربع سنوي جدول 2"/>
    <protectedRange sqref="Z48:Z73 Z79:AA93 Z44:AA47 Z118:AA121 Z12:AA42" name="ربع سنوي جدول 2_6"/>
  </protectedRanges>
  <phoneticPr fontId="82" type="noConversion"/>
  <conditionalFormatting sqref="D125">
    <cfRule type="duplicateValues" dxfId="280" priority="2"/>
  </conditionalFormatting>
  <conditionalFormatting sqref="D130">
    <cfRule type="duplicateValues" dxfId="279" priority="1"/>
  </conditionalFormatting>
  <conditionalFormatting sqref="D12:D130">
    <cfRule type="duplicateValues" dxfId="278" priority="33"/>
  </conditionalFormatting>
  <pageMargins left="0.7" right="0.7" top="0.75" bottom="0.75" header="0.3" footer="0.3"/>
  <pageSetup paperSize="9" orientation="portrait" r:id="rId1"/>
  <headerFooter>
    <oddFooter>&amp;C&amp;"Calibri"&amp;11&amp;K000000&amp;10&amp;K663300Classification: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38B1A-8C55-4A73-8B97-9607FDEA748F}">
  <sheetPr codeName="Sheet16">
    <pageSetUpPr autoPageBreaks="0"/>
  </sheetPr>
  <dimension ref="C8:Y139"/>
  <sheetViews>
    <sheetView rightToLeft="1" topLeftCell="A4" workbookViewId="0">
      <selection activeCell="D136" sqref="D136"/>
    </sheetView>
  </sheetViews>
  <sheetFormatPr defaultColWidth="8.85546875" defaultRowHeight="15"/>
  <cols>
    <col min="1" max="2" width="8.85546875" style="98"/>
    <col min="3" max="3" width="5.42578125" style="98" customWidth="1"/>
    <col min="4" max="4" width="60" style="98" customWidth="1"/>
    <col min="5" max="5" width="33.42578125" style="98" customWidth="1"/>
    <col min="6" max="6" width="16" style="98" customWidth="1"/>
    <col min="7" max="9" width="15.42578125" style="98" customWidth="1"/>
    <col min="10" max="10" width="17.85546875" style="98" customWidth="1"/>
    <col min="11" max="12" width="14.42578125" style="98" customWidth="1"/>
    <col min="13" max="13" width="15.140625" style="98" customWidth="1"/>
    <col min="14" max="25" width="14.42578125" style="98" customWidth="1"/>
    <col min="26" max="28" width="13.42578125" style="98" customWidth="1"/>
    <col min="29" max="29" width="13.7109375" style="98" customWidth="1"/>
    <col min="30" max="31" width="15.7109375" style="98" customWidth="1"/>
    <col min="32" max="35" width="16.85546875" style="98" customWidth="1"/>
    <col min="36" max="16384" width="8.85546875" style="98"/>
  </cols>
  <sheetData>
    <row r="8" spans="3:25" ht="23.25" customHeight="1">
      <c r="C8" s="10"/>
      <c r="D8" s="10"/>
      <c r="E8" s="10"/>
      <c r="F8" s="10"/>
      <c r="G8" s="10"/>
      <c r="H8" s="10"/>
    </row>
    <row r="9" spans="3:25" ht="93" customHeight="1">
      <c r="D9" s="208" t="s">
        <v>1074</v>
      </c>
      <c r="E9" s="109"/>
      <c r="F9" s="109"/>
      <c r="G9" s="109"/>
      <c r="H9" s="109"/>
      <c r="I9" s="109"/>
      <c r="J9" s="109"/>
      <c r="K9" s="10"/>
      <c r="L9" s="10"/>
    </row>
    <row r="10" spans="3:25" ht="18">
      <c r="C10" s="32"/>
      <c r="D10" s="32"/>
      <c r="E10" s="32"/>
      <c r="F10" s="32"/>
      <c r="G10" s="32"/>
      <c r="H10" s="32"/>
      <c r="I10" s="32"/>
      <c r="J10" s="32"/>
      <c r="K10" s="32"/>
      <c r="L10" s="32"/>
      <c r="N10" s="32"/>
      <c r="O10" s="32"/>
      <c r="P10" s="32"/>
      <c r="Q10" s="32"/>
      <c r="R10" s="32"/>
      <c r="S10" s="32"/>
      <c r="T10" s="32"/>
      <c r="U10" s="32"/>
      <c r="V10" s="32"/>
      <c r="W10" s="32"/>
      <c r="X10" s="32"/>
      <c r="Y10" s="32"/>
    </row>
    <row r="11" spans="3:25" ht="63.75" thickBot="1">
      <c r="C11" s="123" t="s">
        <v>4</v>
      </c>
      <c r="D11" s="353" t="s">
        <v>414</v>
      </c>
      <c r="E11" s="308" t="s">
        <v>415</v>
      </c>
      <c r="F11" s="163" t="s">
        <v>1234</v>
      </c>
      <c r="G11" s="163" t="s">
        <v>1104</v>
      </c>
      <c r="H11" s="163" t="s">
        <v>1262</v>
      </c>
    </row>
    <row r="12" spans="3:25" ht="15.75" thickBot="1">
      <c r="C12" s="116">
        <v>1</v>
      </c>
      <c r="D12" s="129" t="s">
        <v>596</v>
      </c>
      <c r="E12" s="61" t="s">
        <v>597</v>
      </c>
      <c r="F12" s="269">
        <v>0.5</v>
      </c>
      <c r="G12" s="269">
        <v>0</v>
      </c>
      <c r="H12" s="269">
        <v>0</v>
      </c>
    </row>
    <row r="13" spans="3:25" ht="15.75" thickBot="1">
      <c r="C13" s="116">
        <v>2</v>
      </c>
      <c r="D13" s="76" t="s">
        <v>584</v>
      </c>
      <c r="E13" s="61" t="s">
        <v>585</v>
      </c>
      <c r="F13" s="269">
        <v>0.42857142857142849</v>
      </c>
      <c r="G13" s="269">
        <v>0</v>
      </c>
      <c r="H13" s="494">
        <v>0.4</v>
      </c>
    </row>
    <row r="14" spans="3:25" ht="15.75" thickBot="1">
      <c r="C14" s="116">
        <v>3</v>
      </c>
      <c r="D14" s="76" t="s">
        <v>550</v>
      </c>
      <c r="E14" s="61" t="s">
        <v>551</v>
      </c>
      <c r="F14" s="269">
        <v>0.2</v>
      </c>
      <c r="G14" s="269">
        <v>0</v>
      </c>
      <c r="H14" s="494">
        <v>0.33333333333333331</v>
      </c>
    </row>
    <row r="15" spans="3:25" ht="15.75" thickBot="1">
      <c r="C15" s="116">
        <v>4</v>
      </c>
      <c r="D15" s="76" t="s">
        <v>772</v>
      </c>
      <c r="E15" s="61" t="s">
        <v>773</v>
      </c>
      <c r="F15" s="269" t="s">
        <v>0</v>
      </c>
      <c r="G15" s="269">
        <v>0</v>
      </c>
      <c r="H15" s="494" t="s">
        <v>0</v>
      </c>
    </row>
    <row r="16" spans="3:25" ht="15.75" thickBot="1">
      <c r="C16" s="116">
        <v>5</v>
      </c>
      <c r="D16" s="76" t="s">
        <v>548</v>
      </c>
      <c r="E16" s="61" t="s">
        <v>549</v>
      </c>
      <c r="F16" s="80" t="s">
        <v>0</v>
      </c>
      <c r="G16" s="80">
        <v>0</v>
      </c>
      <c r="H16" s="494">
        <v>0</v>
      </c>
    </row>
    <row r="17" spans="3:8" ht="15.75" thickBot="1">
      <c r="C17" s="116">
        <v>6</v>
      </c>
      <c r="D17" s="76" t="s">
        <v>669</v>
      </c>
      <c r="E17" s="61" t="s">
        <v>575</v>
      </c>
      <c r="F17" s="80">
        <v>0</v>
      </c>
      <c r="G17" s="80">
        <v>0</v>
      </c>
      <c r="H17" s="494">
        <v>0</v>
      </c>
    </row>
    <row r="18" spans="3:8" ht="15.75" thickBot="1">
      <c r="C18" s="116">
        <v>7</v>
      </c>
      <c r="D18" s="76" t="s">
        <v>446</v>
      </c>
      <c r="E18" s="61" t="s">
        <v>447</v>
      </c>
      <c r="F18" s="269">
        <v>0.75</v>
      </c>
      <c r="G18" s="269">
        <v>0</v>
      </c>
      <c r="H18" s="494" t="s">
        <v>0</v>
      </c>
    </row>
    <row r="19" spans="3:8" ht="15.75" thickBot="1">
      <c r="C19" s="116">
        <v>8</v>
      </c>
      <c r="D19" s="76" t="s">
        <v>580</v>
      </c>
      <c r="E19" s="61" t="s">
        <v>581</v>
      </c>
      <c r="F19" s="269" t="s">
        <v>0</v>
      </c>
      <c r="G19" s="269">
        <v>0</v>
      </c>
      <c r="H19" s="494" t="s">
        <v>0</v>
      </c>
    </row>
    <row r="20" spans="3:8" ht="15.75" thickBot="1">
      <c r="C20" s="116">
        <v>9</v>
      </c>
      <c r="D20" s="76" t="s">
        <v>719</v>
      </c>
      <c r="E20" s="61" t="s">
        <v>720</v>
      </c>
      <c r="F20" s="269" t="s">
        <v>0</v>
      </c>
      <c r="G20" s="269">
        <v>0</v>
      </c>
      <c r="H20" s="494" t="s">
        <v>0</v>
      </c>
    </row>
    <row r="21" spans="3:8" ht="15.75" thickBot="1">
      <c r="C21" s="116">
        <v>10</v>
      </c>
      <c r="D21" s="76" t="s">
        <v>740</v>
      </c>
      <c r="E21" s="61" t="s">
        <v>741</v>
      </c>
      <c r="F21" s="80" t="s">
        <v>0</v>
      </c>
      <c r="G21" s="80">
        <v>0</v>
      </c>
      <c r="H21" s="494" t="s">
        <v>0</v>
      </c>
    </row>
    <row r="22" spans="3:8" ht="15.75" thickBot="1">
      <c r="C22" s="116">
        <v>11</v>
      </c>
      <c r="D22" s="76" t="s">
        <v>515</v>
      </c>
      <c r="E22" s="61" t="s">
        <v>516</v>
      </c>
      <c r="F22" s="269">
        <v>0</v>
      </c>
      <c r="G22" s="269">
        <v>0</v>
      </c>
      <c r="H22" s="494">
        <v>0</v>
      </c>
    </row>
    <row r="23" spans="3:8" ht="15.75" thickBot="1">
      <c r="C23" s="116">
        <v>12</v>
      </c>
      <c r="D23" s="76" t="s">
        <v>831</v>
      </c>
      <c r="E23" s="61" t="s">
        <v>685</v>
      </c>
      <c r="F23" s="269" t="s">
        <v>0</v>
      </c>
      <c r="G23" s="269">
        <v>0</v>
      </c>
      <c r="H23" s="494">
        <v>0.33333333333333331</v>
      </c>
    </row>
    <row r="24" spans="3:8" ht="15.75" thickBot="1">
      <c r="C24" s="116">
        <v>13</v>
      </c>
      <c r="D24" s="129" t="s">
        <v>558</v>
      </c>
      <c r="E24" s="61" t="s">
        <v>559</v>
      </c>
      <c r="F24" s="269">
        <v>0</v>
      </c>
      <c r="G24" s="269">
        <v>0</v>
      </c>
      <c r="H24" s="494">
        <v>0</v>
      </c>
    </row>
    <row r="25" spans="3:8" ht="15.75" thickBot="1">
      <c r="C25" s="116">
        <v>14</v>
      </c>
      <c r="D25" s="129" t="s">
        <v>503</v>
      </c>
      <c r="E25" s="61" t="s">
        <v>504</v>
      </c>
      <c r="F25" s="269" t="s">
        <v>0</v>
      </c>
      <c r="G25" s="269">
        <v>0</v>
      </c>
      <c r="H25" s="494" t="s">
        <v>0</v>
      </c>
    </row>
    <row r="26" spans="3:8" ht="30.75" thickBot="1">
      <c r="C26" s="116">
        <v>15</v>
      </c>
      <c r="D26" s="76" t="s">
        <v>538</v>
      </c>
      <c r="E26" s="61" t="s">
        <v>539</v>
      </c>
      <c r="F26" s="80">
        <v>0</v>
      </c>
      <c r="G26" s="80">
        <v>0</v>
      </c>
      <c r="H26" s="494" t="s">
        <v>0</v>
      </c>
    </row>
    <row r="27" spans="3:8" ht="30.75" thickBot="1">
      <c r="C27" s="116">
        <v>16</v>
      </c>
      <c r="D27" s="76" t="s">
        <v>473</v>
      </c>
      <c r="E27" s="61" t="s">
        <v>474</v>
      </c>
      <c r="F27" s="270" t="s">
        <v>0</v>
      </c>
      <c r="G27" s="270">
        <v>0</v>
      </c>
      <c r="H27" s="494" t="s">
        <v>0</v>
      </c>
    </row>
    <row r="28" spans="3:8" ht="30.75" thickBot="1">
      <c r="C28" s="116">
        <v>17</v>
      </c>
      <c r="D28" s="76" t="s">
        <v>601</v>
      </c>
      <c r="E28" s="61" t="s">
        <v>602</v>
      </c>
      <c r="F28" s="270" t="s">
        <v>0</v>
      </c>
      <c r="G28" s="270">
        <v>0</v>
      </c>
      <c r="H28" s="494">
        <v>0</v>
      </c>
    </row>
    <row r="29" spans="3:8" ht="15.75" thickBot="1">
      <c r="C29" s="116">
        <v>18</v>
      </c>
      <c r="D29" s="76" t="s">
        <v>678</v>
      </c>
      <c r="E29" s="61" t="s">
        <v>679</v>
      </c>
      <c r="F29" s="270">
        <v>0.1818181818181818</v>
      </c>
      <c r="G29" s="270">
        <v>0</v>
      </c>
      <c r="H29" s="494">
        <v>0.16666666666666671</v>
      </c>
    </row>
    <row r="30" spans="3:8" ht="15.75" thickBot="1">
      <c r="C30" s="116">
        <v>19</v>
      </c>
      <c r="D30" s="76" t="s">
        <v>540</v>
      </c>
      <c r="E30" s="61" t="s">
        <v>541</v>
      </c>
      <c r="F30" s="270">
        <v>1</v>
      </c>
      <c r="G30" s="270">
        <v>0</v>
      </c>
      <c r="H30" s="494">
        <v>0</v>
      </c>
    </row>
    <row r="31" spans="3:8" ht="15.75" thickBot="1">
      <c r="C31" s="116">
        <v>20</v>
      </c>
      <c r="D31" s="76" t="s">
        <v>491</v>
      </c>
      <c r="E31" s="61" t="s">
        <v>492</v>
      </c>
      <c r="F31" s="269">
        <v>0.13636363636363641</v>
      </c>
      <c r="G31" s="269">
        <v>5.2631578947368418E-2</v>
      </c>
      <c r="H31" s="494">
        <v>0.35714285714285721</v>
      </c>
    </row>
    <row r="32" spans="3:8" ht="15.75" thickBot="1">
      <c r="C32" s="116">
        <v>21</v>
      </c>
      <c r="D32" s="76" t="s">
        <v>665</v>
      </c>
      <c r="E32" s="61" t="s">
        <v>666</v>
      </c>
      <c r="F32" s="269">
        <v>0</v>
      </c>
      <c r="G32" s="269">
        <v>0.1</v>
      </c>
      <c r="H32" s="494">
        <v>0</v>
      </c>
    </row>
    <row r="33" spans="3:8" ht="15.75" thickBot="1">
      <c r="C33" s="116">
        <v>22</v>
      </c>
      <c r="D33" s="76" t="s">
        <v>524</v>
      </c>
      <c r="E33" s="61" t="s">
        <v>525</v>
      </c>
      <c r="F33" s="270">
        <v>0.2413793103448276</v>
      </c>
      <c r="G33" s="270">
        <v>0.1333333333333333</v>
      </c>
      <c r="H33" s="494">
        <v>0.28440366972477071</v>
      </c>
    </row>
    <row r="34" spans="3:8" ht="15.75" thickBot="1">
      <c r="C34" s="116">
        <v>23</v>
      </c>
      <c r="D34" s="76" t="s">
        <v>501</v>
      </c>
      <c r="E34" s="61" t="s">
        <v>502</v>
      </c>
      <c r="F34" s="269">
        <v>0.33333333333333331</v>
      </c>
      <c r="G34" s="269">
        <v>0.15384615384615391</v>
      </c>
      <c r="H34" s="494">
        <v>0.16279069767441859</v>
      </c>
    </row>
    <row r="35" spans="3:8" ht="15.75" thickBot="1">
      <c r="C35" s="116">
        <v>24</v>
      </c>
      <c r="D35" s="76" t="s">
        <v>576</v>
      </c>
      <c r="E35" s="61" t="s">
        <v>577</v>
      </c>
      <c r="F35" s="269">
        <v>0.8</v>
      </c>
      <c r="G35" s="269">
        <v>0.16666666666666671</v>
      </c>
      <c r="H35" s="494">
        <v>0.4</v>
      </c>
    </row>
    <row r="36" spans="3:8" ht="30.75" thickBot="1">
      <c r="C36" s="116">
        <v>25</v>
      </c>
      <c r="D36" s="76" t="s">
        <v>610</v>
      </c>
      <c r="E36" s="61" t="s">
        <v>733</v>
      </c>
      <c r="F36" s="269">
        <v>0.5</v>
      </c>
      <c r="G36" s="269">
        <v>0.16666666666666671</v>
      </c>
      <c r="H36" s="494">
        <v>0</v>
      </c>
    </row>
    <row r="37" spans="3:8" ht="15.75" thickBot="1">
      <c r="C37" s="116">
        <v>26</v>
      </c>
      <c r="D37" s="76" t="s">
        <v>611</v>
      </c>
      <c r="E37" s="61" t="s">
        <v>612</v>
      </c>
      <c r="F37" s="270">
        <v>0.33333333333333331</v>
      </c>
      <c r="G37" s="270">
        <v>0.16666666666666671</v>
      </c>
      <c r="H37" s="494">
        <v>0</v>
      </c>
    </row>
    <row r="38" spans="3:8" ht="15.75" thickBot="1">
      <c r="C38" s="116">
        <v>27</v>
      </c>
      <c r="D38" s="76" t="s">
        <v>511</v>
      </c>
      <c r="E38" s="61" t="s">
        <v>512</v>
      </c>
      <c r="F38" s="269">
        <v>0.26523297491039433</v>
      </c>
      <c r="G38" s="269">
        <v>0.18367346938775511</v>
      </c>
      <c r="H38" s="494">
        <v>0.19323671497584541</v>
      </c>
    </row>
    <row r="39" spans="3:8" ht="15.75" thickBot="1">
      <c r="C39" s="116">
        <v>28</v>
      </c>
      <c r="D39" s="76" t="s">
        <v>695</v>
      </c>
      <c r="E39" s="61" t="s">
        <v>696</v>
      </c>
      <c r="F39" s="269">
        <v>0.4</v>
      </c>
      <c r="G39" s="269">
        <v>0.2</v>
      </c>
      <c r="H39" s="494" t="s">
        <v>0</v>
      </c>
    </row>
    <row r="40" spans="3:8" ht="15.75" thickBot="1">
      <c r="C40" s="116">
        <v>29</v>
      </c>
      <c r="D40" s="76" t="s">
        <v>707</v>
      </c>
      <c r="E40" s="61" t="s">
        <v>708</v>
      </c>
      <c r="F40" s="269">
        <v>0.125</v>
      </c>
      <c r="G40" s="269">
        <v>0.2121212121212121</v>
      </c>
      <c r="H40" s="494">
        <v>6.8965517241379309E-2</v>
      </c>
    </row>
    <row r="41" spans="3:8" ht="15.75" thickBot="1">
      <c r="C41" s="116">
        <v>30</v>
      </c>
      <c r="D41" s="76" t="s">
        <v>505</v>
      </c>
      <c r="E41" s="61" t="s">
        <v>506</v>
      </c>
      <c r="F41" s="270">
        <v>0</v>
      </c>
      <c r="G41" s="270">
        <v>0.2142857142857143</v>
      </c>
      <c r="H41" s="494">
        <v>0.3125</v>
      </c>
    </row>
    <row r="42" spans="3:8" s="19" customFormat="1" ht="15.75" thickBot="1">
      <c r="C42" s="116">
        <v>31</v>
      </c>
      <c r="D42" s="76" t="s">
        <v>681</v>
      </c>
      <c r="E42" s="61" t="s">
        <v>682</v>
      </c>
      <c r="F42" s="269">
        <v>0.33333333333333331</v>
      </c>
      <c r="G42" s="269">
        <v>0.22222222222222221</v>
      </c>
      <c r="H42" s="494">
        <v>0.25</v>
      </c>
    </row>
    <row r="43" spans="3:8" s="19" customFormat="1" ht="15.75" thickBot="1">
      <c r="C43" s="116">
        <v>32</v>
      </c>
      <c r="D43" s="129" t="s">
        <v>634</v>
      </c>
      <c r="E43" s="61" t="s">
        <v>635</v>
      </c>
      <c r="F43" s="269">
        <v>0.22448979591836729</v>
      </c>
      <c r="G43" s="269">
        <v>0.2277777777777778</v>
      </c>
      <c r="H43" s="494">
        <v>0.26090828138913619</v>
      </c>
    </row>
    <row r="44" spans="3:8" ht="15.75" thickBot="1">
      <c r="C44" s="116">
        <v>33</v>
      </c>
      <c r="D44" s="76" t="s">
        <v>554</v>
      </c>
      <c r="E44" s="61" t="s">
        <v>555</v>
      </c>
      <c r="F44" s="269">
        <v>0</v>
      </c>
      <c r="G44" s="269">
        <v>0.25</v>
      </c>
      <c r="H44" s="494">
        <v>0.5</v>
      </c>
    </row>
    <row r="45" spans="3:8" ht="15.75" thickBot="1">
      <c r="C45" s="116">
        <v>34</v>
      </c>
      <c r="D45" s="76" t="s">
        <v>674</v>
      </c>
      <c r="E45" s="61" t="s">
        <v>622</v>
      </c>
      <c r="F45" s="269">
        <v>0.33333333333333331</v>
      </c>
      <c r="G45" s="269">
        <v>0.26153846153846161</v>
      </c>
      <c r="H45" s="494">
        <v>0.22641509433962259</v>
      </c>
    </row>
    <row r="46" spans="3:8" ht="30.75" thickBot="1">
      <c r="C46" s="116">
        <v>35</v>
      </c>
      <c r="D46" s="76" t="s">
        <v>517</v>
      </c>
      <c r="E46" s="61" t="s">
        <v>518</v>
      </c>
      <c r="F46" s="269">
        <v>0.359375</v>
      </c>
      <c r="G46" s="269">
        <v>0.26190476190476192</v>
      </c>
      <c r="H46" s="494">
        <v>0.19402985074626869</v>
      </c>
    </row>
    <row r="47" spans="3:8" ht="15.75" thickBot="1">
      <c r="C47" s="116">
        <v>36</v>
      </c>
      <c r="D47" s="76" t="s">
        <v>717</v>
      </c>
      <c r="E47" s="61" t="s">
        <v>718</v>
      </c>
      <c r="F47" s="269">
        <v>9.0909090909090912E-2</v>
      </c>
      <c r="G47" s="269">
        <v>0.26865671641791039</v>
      </c>
      <c r="H47" s="494">
        <v>0.39583333333333331</v>
      </c>
    </row>
    <row r="48" spans="3:8" ht="15.75" thickBot="1">
      <c r="C48" s="116">
        <v>37</v>
      </c>
      <c r="D48" s="76" t="s">
        <v>605</v>
      </c>
      <c r="E48" s="61" t="s">
        <v>606</v>
      </c>
      <c r="F48" s="80">
        <v>0.2857142857142857</v>
      </c>
      <c r="G48" s="80">
        <v>0.2857142857142857</v>
      </c>
      <c r="H48" s="494">
        <v>0.14285714285714279</v>
      </c>
    </row>
    <row r="49" spans="3:25" ht="15.75" thickBot="1">
      <c r="C49" s="116">
        <v>38</v>
      </c>
      <c r="D49" s="76" t="s">
        <v>507</v>
      </c>
      <c r="E49" s="61" t="s">
        <v>508</v>
      </c>
      <c r="F49" s="270">
        <v>0.14399999999999999</v>
      </c>
      <c r="G49" s="270">
        <v>0.32432432432432429</v>
      </c>
      <c r="H49" s="494">
        <v>0.20661157024793389</v>
      </c>
    </row>
    <row r="50" spans="3:25" ht="15.75" thickBot="1">
      <c r="C50" s="116">
        <v>39</v>
      </c>
      <c r="D50" s="76" t="s">
        <v>522</v>
      </c>
      <c r="E50" s="61" t="s">
        <v>523</v>
      </c>
      <c r="F50" s="269" t="s">
        <v>0</v>
      </c>
      <c r="G50" s="269">
        <v>0.33333333333333331</v>
      </c>
      <c r="H50" s="494">
        <v>0.33333333333333331</v>
      </c>
    </row>
    <row r="51" spans="3:25" ht="15.75" thickBot="1">
      <c r="C51" s="116">
        <v>40</v>
      </c>
      <c r="D51" s="76" t="s">
        <v>499</v>
      </c>
      <c r="E51" s="61" t="s">
        <v>500</v>
      </c>
      <c r="F51" s="269">
        <v>7.6923076923076927E-2</v>
      </c>
      <c r="G51" s="269">
        <v>0.36842105263157893</v>
      </c>
      <c r="H51" s="494">
        <v>0.23529411764705879</v>
      </c>
    </row>
    <row r="52" spans="3:25" ht="45.75" thickBot="1">
      <c r="C52" s="116">
        <v>41</v>
      </c>
      <c r="D52" s="76" t="s">
        <v>604</v>
      </c>
      <c r="E52" s="61" t="s">
        <v>835</v>
      </c>
      <c r="F52" s="269">
        <v>0.5</v>
      </c>
      <c r="G52" s="269">
        <v>0.44444444444444442</v>
      </c>
      <c r="H52" s="494">
        <v>0.66666666666666663</v>
      </c>
    </row>
    <row r="53" spans="3:25" ht="15.75" thickBot="1">
      <c r="C53" s="116">
        <v>42</v>
      </c>
      <c r="D53" s="76" t="s">
        <v>542</v>
      </c>
      <c r="E53" s="61" t="s">
        <v>543</v>
      </c>
      <c r="F53" s="269">
        <v>1</v>
      </c>
      <c r="G53" s="269">
        <v>0.45454545454545447</v>
      </c>
      <c r="H53" s="494">
        <v>0.88888888888888884</v>
      </c>
    </row>
    <row r="54" spans="3:25" ht="15.75" thickBot="1">
      <c r="C54" s="116">
        <v>43</v>
      </c>
      <c r="D54" s="76" t="s">
        <v>792</v>
      </c>
      <c r="E54" s="61" t="s">
        <v>793</v>
      </c>
      <c r="F54" s="269" t="s">
        <v>0</v>
      </c>
      <c r="G54" s="269">
        <v>0.5</v>
      </c>
      <c r="H54" s="494">
        <v>0.5</v>
      </c>
    </row>
    <row r="55" spans="3:25" ht="15.75" thickBot="1">
      <c r="C55" s="116">
        <v>44</v>
      </c>
      <c r="D55" s="76" t="s">
        <v>487</v>
      </c>
      <c r="E55" s="61" t="s">
        <v>488</v>
      </c>
      <c r="F55" s="269" t="s">
        <v>0</v>
      </c>
      <c r="G55" s="269">
        <v>0.6</v>
      </c>
      <c r="H55" s="494">
        <v>0.5714285714285714</v>
      </c>
    </row>
    <row r="56" spans="3:25" ht="15.75" thickBot="1">
      <c r="C56" s="116">
        <v>45</v>
      </c>
      <c r="D56" s="76" t="s">
        <v>519</v>
      </c>
      <c r="E56" s="61" t="s">
        <v>1187</v>
      </c>
      <c r="F56" s="80">
        <v>0.19047619047619049</v>
      </c>
      <c r="G56" s="80">
        <v>0.6428571428571429</v>
      </c>
      <c r="H56" s="495">
        <v>0.33333333333333331</v>
      </c>
    </row>
    <row r="57" spans="3:25" ht="15.75" thickBot="1">
      <c r="C57" s="116">
        <v>46</v>
      </c>
      <c r="D57" s="76" t="s">
        <v>1189</v>
      </c>
      <c r="E57" s="61" t="s">
        <v>623</v>
      </c>
      <c r="F57" s="177" t="s">
        <v>0</v>
      </c>
      <c r="G57" s="177">
        <v>0.66666666666666663</v>
      </c>
      <c r="H57" s="495">
        <v>0</v>
      </c>
    </row>
    <row r="58" spans="3:25" ht="15.75" thickBot="1">
      <c r="C58" s="116">
        <v>47</v>
      </c>
      <c r="D58" s="76" t="s">
        <v>560</v>
      </c>
      <c r="E58" s="61" t="s">
        <v>561</v>
      </c>
      <c r="F58" s="80" t="s">
        <v>0</v>
      </c>
      <c r="G58" s="80">
        <v>1</v>
      </c>
      <c r="H58" s="470">
        <v>0.5</v>
      </c>
    </row>
    <row r="59" spans="3:25" ht="30.75" thickBot="1">
      <c r="C59" s="116">
        <v>48</v>
      </c>
      <c r="D59" s="76" t="s">
        <v>489</v>
      </c>
      <c r="E59" s="61" t="s">
        <v>490</v>
      </c>
      <c r="F59" s="80">
        <v>1</v>
      </c>
      <c r="G59" s="80">
        <v>1</v>
      </c>
      <c r="H59" s="470">
        <v>0</v>
      </c>
    </row>
    <row r="60" spans="3:25" ht="15.75" thickBot="1">
      <c r="C60" s="116">
        <v>49</v>
      </c>
      <c r="D60" s="76" t="s">
        <v>479</v>
      </c>
      <c r="E60" s="61" t="s">
        <v>480</v>
      </c>
      <c r="F60" s="80" t="s">
        <v>0</v>
      </c>
      <c r="G60" s="80">
        <v>1</v>
      </c>
      <c r="H60" s="470" t="s">
        <v>0</v>
      </c>
    </row>
    <row r="61" spans="3:25" ht="15.75" thickBot="1">
      <c r="C61" s="116">
        <v>50</v>
      </c>
      <c r="D61" s="76" t="s">
        <v>837</v>
      </c>
      <c r="E61" s="61" t="s">
        <v>750</v>
      </c>
      <c r="F61" s="80">
        <v>0</v>
      </c>
      <c r="G61" s="80">
        <v>1</v>
      </c>
      <c r="H61" s="470">
        <v>0</v>
      </c>
    </row>
    <row r="62" spans="3:25" ht="15.75" thickBot="1">
      <c r="C62" s="116">
        <v>51</v>
      </c>
      <c r="D62" s="76" t="s">
        <v>458</v>
      </c>
      <c r="E62" s="61" t="s">
        <v>632</v>
      </c>
      <c r="F62" s="80" t="s">
        <v>0</v>
      </c>
      <c r="G62" s="80">
        <v>1</v>
      </c>
      <c r="H62" s="470" t="s">
        <v>0</v>
      </c>
      <c r="X62" s="26"/>
      <c r="Y62" s="242"/>
    </row>
    <row r="63" spans="3:25" ht="30.75" thickBot="1">
      <c r="C63" s="116">
        <v>52</v>
      </c>
      <c r="D63" s="76" t="s">
        <v>450</v>
      </c>
      <c r="E63" s="61" t="s">
        <v>451</v>
      </c>
      <c r="F63" s="80" t="s">
        <v>0</v>
      </c>
      <c r="G63" s="80">
        <v>1</v>
      </c>
      <c r="H63" s="470">
        <v>0</v>
      </c>
      <c r="X63" s="26"/>
    </row>
    <row r="64" spans="3:25" ht="15.75" thickBot="1">
      <c r="C64" s="116">
        <v>53</v>
      </c>
      <c r="D64" s="76" t="s">
        <v>664</v>
      </c>
      <c r="E64" s="61" t="s">
        <v>565</v>
      </c>
      <c r="F64" s="80" t="s">
        <v>0</v>
      </c>
      <c r="G64" s="80">
        <v>1</v>
      </c>
      <c r="H64" s="470">
        <v>0</v>
      </c>
    </row>
    <row r="65" spans="3:8" ht="30.75" thickBot="1">
      <c r="C65" s="116">
        <v>54</v>
      </c>
      <c r="D65" s="76" t="s">
        <v>475</v>
      </c>
      <c r="E65" s="61" t="s">
        <v>476</v>
      </c>
      <c r="F65" s="80" t="s">
        <v>0</v>
      </c>
      <c r="G65" s="80">
        <v>1</v>
      </c>
      <c r="H65" s="470" t="s">
        <v>0</v>
      </c>
    </row>
    <row r="66" spans="3:8" ht="30.75" thickBot="1">
      <c r="C66" s="116">
        <v>55</v>
      </c>
      <c r="D66" s="76" t="s">
        <v>562</v>
      </c>
      <c r="E66" s="61" t="s">
        <v>563</v>
      </c>
      <c r="F66" s="80" t="s">
        <v>0</v>
      </c>
      <c r="G66" s="80">
        <v>1</v>
      </c>
      <c r="H66" s="470">
        <v>0.66666666666666663</v>
      </c>
    </row>
    <row r="67" spans="3:8" ht="15.75" thickBot="1">
      <c r="C67" s="116">
        <v>56</v>
      </c>
      <c r="D67" s="76" t="s">
        <v>709</v>
      </c>
      <c r="E67" s="61" t="s">
        <v>710</v>
      </c>
      <c r="F67" s="80">
        <v>1</v>
      </c>
      <c r="G67" s="80">
        <v>1</v>
      </c>
      <c r="H67" s="470">
        <v>0.5</v>
      </c>
    </row>
    <row r="68" spans="3:8" ht="15.75" thickBot="1">
      <c r="C68" s="116">
        <v>57</v>
      </c>
      <c r="D68" s="70" t="s">
        <v>688</v>
      </c>
      <c r="E68" s="61" t="s">
        <v>689</v>
      </c>
      <c r="F68" s="80" t="s">
        <v>0</v>
      </c>
      <c r="G68" s="80">
        <v>1</v>
      </c>
      <c r="H68" s="470" t="s">
        <v>0</v>
      </c>
    </row>
    <row r="69" spans="3:8" ht="15.75" thickBot="1">
      <c r="C69" s="116">
        <v>58</v>
      </c>
      <c r="D69" s="76" t="s">
        <v>692</v>
      </c>
      <c r="E69" s="61" t="s">
        <v>535</v>
      </c>
      <c r="F69" s="80">
        <v>0</v>
      </c>
      <c r="G69" s="80" t="s">
        <v>0</v>
      </c>
      <c r="H69" s="470" t="s">
        <v>0</v>
      </c>
    </row>
    <row r="70" spans="3:8" ht="15.75" thickBot="1">
      <c r="C70" s="116">
        <v>59</v>
      </c>
      <c r="D70" s="76" t="s">
        <v>520</v>
      </c>
      <c r="E70" s="61" t="s">
        <v>521</v>
      </c>
      <c r="F70" s="80">
        <v>0.5</v>
      </c>
      <c r="G70" s="80" t="s">
        <v>0</v>
      </c>
      <c r="H70" s="470">
        <v>0</v>
      </c>
    </row>
    <row r="71" spans="3:8" ht="15.75" thickBot="1">
      <c r="C71" s="116">
        <v>60</v>
      </c>
      <c r="D71" s="76" t="s">
        <v>711</v>
      </c>
      <c r="E71" s="61" t="s">
        <v>625</v>
      </c>
      <c r="F71" s="80">
        <v>0</v>
      </c>
      <c r="G71" s="80" t="s">
        <v>0</v>
      </c>
      <c r="H71" s="470">
        <v>0</v>
      </c>
    </row>
    <row r="72" spans="3:8" ht="15.75" thickBot="1">
      <c r="C72" s="116">
        <v>61</v>
      </c>
      <c r="D72" s="76" t="s">
        <v>495</v>
      </c>
      <c r="E72" s="61" t="s">
        <v>496</v>
      </c>
      <c r="F72" s="80">
        <v>1</v>
      </c>
      <c r="G72" s="80" t="s">
        <v>0</v>
      </c>
      <c r="H72" s="470" t="s">
        <v>0</v>
      </c>
    </row>
    <row r="73" spans="3:8" ht="15.75" thickBot="1">
      <c r="C73" s="116">
        <v>62</v>
      </c>
      <c r="D73" s="76" t="s">
        <v>763</v>
      </c>
      <c r="E73" s="61" t="s">
        <v>764</v>
      </c>
      <c r="F73" s="80">
        <v>0</v>
      </c>
      <c r="G73" s="80" t="s">
        <v>0</v>
      </c>
      <c r="H73" s="470" t="s">
        <v>0</v>
      </c>
    </row>
    <row r="74" spans="3:8" ht="15.75" thickBot="1">
      <c r="C74" s="116">
        <v>63</v>
      </c>
      <c r="D74" s="76" t="s">
        <v>552</v>
      </c>
      <c r="E74" s="61" t="s">
        <v>553</v>
      </c>
      <c r="F74" s="80">
        <v>0.25</v>
      </c>
      <c r="G74" s="80" t="s">
        <v>0</v>
      </c>
      <c r="H74" s="470">
        <v>0.48484848484848492</v>
      </c>
    </row>
    <row r="75" spans="3:8" ht="15.75" thickBot="1">
      <c r="C75" s="116">
        <v>64</v>
      </c>
      <c r="D75" s="76" t="s">
        <v>677</v>
      </c>
      <c r="E75" s="61" t="s">
        <v>547</v>
      </c>
      <c r="F75" s="80">
        <v>0</v>
      </c>
      <c r="G75" s="80" t="s">
        <v>0</v>
      </c>
      <c r="H75" s="470" t="s">
        <v>0</v>
      </c>
    </row>
    <row r="76" spans="3:8" ht="30.75" thickBot="1">
      <c r="C76" s="116">
        <v>65</v>
      </c>
      <c r="D76" s="76" t="s">
        <v>566</v>
      </c>
      <c r="E76" s="61" t="s">
        <v>567</v>
      </c>
      <c r="F76" s="177">
        <v>0</v>
      </c>
      <c r="G76" s="177" t="s">
        <v>0</v>
      </c>
      <c r="H76" s="470" t="s">
        <v>0</v>
      </c>
    </row>
    <row r="77" spans="3:8" ht="15.75" thickBot="1">
      <c r="C77" s="116">
        <v>66</v>
      </c>
      <c r="D77" s="76" t="s">
        <v>466</v>
      </c>
      <c r="E77" s="61" t="s">
        <v>467</v>
      </c>
      <c r="F77" s="177" t="s">
        <v>0</v>
      </c>
      <c r="G77" s="177" t="s">
        <v>0</v>
      </c>
      <c r="H77" s="470">
        <v>0</v>
      </c>
    </row>
    <row r="78" spans="3:8" ht="30.75" thickBot="1">
      <c r="C78" s="116">
        <v>67</v>
      </c>
      <c r="D78" s="129" t="s">
        <v>744</v>
      </c>
      <c r="E78" s="61" t="s">
        <v>453</v>
      </c>
      <c r="F78" s="177" t="s">
        <v>0</v>
      </c>
      <c r="G78" s="177" t="s">
        <v>0</v>
      </c>
      <c r="H78" s="493" t="s">
        <v>0</v>
      </c>
    </row>
    <row r="79" spans="3:8" ht="15.75" thickBot="1">
      <c r="C79" s="116">
        <v>68</v>
      </c>
      <c r="D79" s="76" t="s">
        <v>758</v>
      </c>
      <c r="E79" s="61" t="s">
        <v>759</v>
      </c>
      <c r="F79" s="177" t="s">
        <v>0</v>
      </c>
      <c r="G79" s="177" t="s">
        <v>0</v>
      </c>
      <c r="H79" s="493" t="s">
        <v>0</v>
      </c>
    </row>
    <row r="80" spans="3:8" ht="15.75" thickBot="1">
      <c r="C80" s="116">
        <v>69</v>
      </c>
      <c r="D80" s="76" t="s">
        <v>806</v>
      </c>
      <c r="E80" s="61" t="s">
        <v>807</v>
      </c>
      <c r="F80" s="177" t="s">
        <v>0</v>
      </c>
      <c r="G80" s="177" t="s">
        <v>0</v>
      </c>
      <c r="H80" s="493" t="s">
        <v>0</v>
      </c>
    </row>
    <row r="81" spans="3:8" ht="15.75" thickBot="1">
      <c r="C81" s="116">
        <v>70</v>
      </c>
      <c r="D81" s="76" t="s">
        <v>1077</v>
      </c>
      <c r="E81" s="61" t="s">
        <v>760</v>
      </c>
      <c r="F81" s="177" t="s">
        <v>0</v>
      </c>
      <c r="G81" s="177" t="s">
        <v>0</v>
      </c>
      <c r="H81" s="493" t="s">
        <v>0</v>
      </c>
    </row>
    <row r="82" spans="3:8" ht="15.75" thickBot="1">
      <c r="C82" s="116">
        <v>71</v>
      </c>
      <c r="D82" s="76" t="s">
        <v>528</v>
      </c>
      <c r="E82" s="61" t="s">
        <v>529</v>
      </c>
      <c r="F82" s="177" t="s">
        <v>0</v>
      </c>
      <c r="G82" s="177" t="s">
        <v>0</v>
      </c>
      <c r="H82" s="493" t="s">
        <v>0</v>
      </c>
    </row>
    <row r="83" spans="3:8" ht="30.75" thickBot="1">
      <c r="C83" s="116">
        <v>72</v>
      </c>
      <c r="D83" s="76" t="s">
        <v>526</v>
      </c>
      <c r="E83" s="61" t="s">
        <v>527</v>
      </c>
      <c r="F83" s="177" t="s">
        <v>0</v>
      </c>
      <c r="G83" s="177" t="s">
        <v>0</v>
      </c>
      <c r="H83" s="493" t="s">
        <v>0</v>
      </c>
    </row>
    <row r="84" spans="3:8" ht="15.75" thickBot="1">
      <c r="C84" s="116">
        <v>73</v>
      </c>
      <c r="D84" s="76" t="s">
        <v>800</v>
      </c>
      <c r="E84" s="61" t="s">
        <v>801</v>
      </c>
      <c r="F84" s="177" t="s">
        <v>0</v>
      </c>
      <c r="G84" s="177" t="s">
        <v>0</v>
      </c>
      <c r="H84" s="493" t="s">
        <v>0</v>
      </c>
    </row>
    <row r="85" spans="3:8" ht="15.75" thickBot="1">
      <c r="C85" s="116">
        <v>74</v>
      </c>
      <c r="D85" s="76" t="s">
        <v>570</v>
      </c>
      <c r="E85" s="61" t="s">
        <v>571</v>
      </c>
      <c r="F85" s="177" t="s">
        <v>0</v>
      </c>
      <c r="G85" s="177" t="s">
        <v>0</v>
      </c>
      <c r="H85" s="493" t="s">
        <v>0</v>
      </c>
    </row>
    <row r="86" spans="3:8" ht="30.75" thickBot="1">
      <c r="C86" s="116">
        <v>75</v>
      </c>
      <c r="D86" s="76" t="s">
        <v>460</v>
      </c>
      <c r="E86" s="61" t="s">
        <v>461</v>
      </c>
      <c r="F86" s="177" t="s">
        <v>0</v>
      </c>
      <c r="G86" s="177" t="s">
        <v>0</v>
      </c>
      <c r="H86" s="470">
        <v>0.5</v>
      </c>
    </row>
    <row r="87" spans="3:8" ht="30.75" thickBot="1">
      <c r="C87" s="116">
        <v>76</v>
      </c>
      <c r="D87" s="76" t="s">
        <v>532</v>
      </c>
      <c r="E87" s="61" t="s">
        <v>533</v>
      </c>
      <c r="F87" s="177" t="s">
        <v>0</v>
      </c>
      <c r="G87" s="177" t="s">
        <v>0</v>
      </c>
      <c r="H87" s="493" t="s">
        <v>0</v>
      </c>
    </row>
    <row r="88" spans="3:8" ht="30.75" thickBot="1">
      <c r="C88" s="116">
        <v>77</v>
      </c>
      <c r="D88" s="233" t="s">
        <v>738</v>
      </c>
      <c r="E88" s="61" t="s">
        <v>569</v>
      </c>
      <c r="F88" s="177" t="s">
        <v>0</v>
      </c>
      <c r="G88" s="177" t="s">
        <v>0</v>
      </c>
      <c r="H88" s="493" t="s">
        <v>0</v>
      </c>
    </row>
    <row r="89" spans="3:8" ht="15.75" thickBot="1">
      <c r="C89" s="116">
        <v>78</v>
      </c>
      <c r="D89" s="233" t="s">
        <v>607</v>
      </c>
      <c r="E89" s="61" t="s">
        <v>755</v>
      </c>
      <c r="F89" s="177" t="s">
        <v>0</v>
      </c>
      <c r="G89" s="177" t="s">
        <v>0</v>
      </c>
      <c r="H89" s="493" t="s">
        <v>0</v>
      </c>
    </row>
    <row r="90" spans="3:8" ht="15.75" thickBot="1">
      <c r="C90" s="116">
        <v>79</v>
      </c>
      <c r="D90" s="233" t="s">
        <v>796</v>
      </c>
      <c r="E90" s="61" t="s">
        <v>797</v>
      </c>
      <c r="F90" s="177" t="s">
        <v>0</v>
      </c>
      <c r="G90" s="177" t="s">
        <v>0</v>
      </c>
      <c r="H90" s="493" t="s">
        <v>0</v>
      </c>
    </row>
    <row r="91" spans="3:8" ht="15.75" thickBot="1">
      <c r="C91" s="116">
        <v>80</v>
      </c>
      <c r="D91" s="233" t="s">
        <v>513</v>
      </c>
      <c r="E91" s="61" t="s">
        <v>514</v>
      </c>
      <c r="F91" s="177" t="s">
        <v>0</v>
      </c>
      <c r="G91" s="177" t="s">
        <v>0</v>
      </c>
      <c r="H91" s="493" t="s">
        <v>0</v>
      </c>
    </row>
    <row r="92" spans="3:8" ht="30.75" thickBot="1">
      <c r="C92" s="116">
        <v>81</v>
      </c>
      <c r="D92" s="233" t="s">
        <v>471</v>
      </c>
      <c r="E92" s="61" t="s">
        <v>472</v>
      </c>
      <c r="F92" s="177" t="s">
        <v>0</v>
      </c>
      <c r="G92" s="177" t="s">
        <v>0</v>
      </c>
      <c r="H92" s="493" t="s">
        <v>0</v>
      </c>
    </row>
    <row r="93" spans="3:8" ht="30.75" thickBot="1">
      <c r="C93" s="116">
        <v>82</v>
      </c>
      <c r="D93" s="233" t="s">
        <v>765</v>
      </c>
      <c r="E93" s="61" t="s">
        <v>766</v>
      </c>
      <c r="F93" s="177" t="s">
        <v>0</v>
      </c>
      <c r="G93" s="177" t="s">
        <v>0</v>
      </c>
      <c r="H93" s="493" t="s">
        <v>0</v>
      </c>
    </row>
    <row r="94" spans="3:8" ht="15.75" thickBot="1">
      <c r="C94" s="116">
        <v>83</v>
      </c>
      <c r="D94" s="233" t="s">
        <v>756</v>
      </c>
      <c r="E94" s="61" t="s">
        <v>757</v>
      </c>
      <c r="F94" s="177" t="s">
        <v>0</v>
      </c>
      <c r="G94" s="177" t="s">
        <v>0</v>
      </c>
      <c r="H94" s="493" t="s">
        <v>0</v>
      </c>
    </row>
    <row r="95" spans="3:8" ht="30.75" thickBot="1">
      <c r="C95" s="116">
        <v>84</v>
      </c>
      <c r="D95" s="233" t="s">
        <v>462</v>
      </c>
      <c r="E95" s="61" t="s">
        <v>463</v>
      </c>
      <c r="F95" s="177" t="s">
        <v>0</v>
      </c>
      <c r="G95" s="177" t="s">
        <v>0</v>
      </c>
      <c r="H95" s="493" t="s">
        <v>0</v>
      </c>
    </row>
    <row r="96" spans="3:8" ht="30.75" thickBot="1">
      <c r="C96" s="116">
        <v>85</v>
      </c>
      <c r="D96" s="233" t="s">
        <v>802</v>
      </c>
      <c r="E96" s="61" t="s">
        <v>803</v>
      </c>
      <c r="F96" s="177" t="s">
        <v>0</v>
      </c>
      <c r="G96" s="177" t="s">
        <v>0</v>
      </c>
      <c r="H96" s="493" t="s">
        <v>0</v>
      </c>
    </row>
    <row r="97" spans="3:8" ht="15.75" thickBot="1">
      <c r="C97" s="116">
        <v>86</v>
      </c>
      <c r="D97" s="233" t="s">
        <v>556</v>
      </c>
      <c r="E97" s="61" t="s">
        <v>557</v>
      </c>
      <c r="F97" s="177" t="s">
        <v>0</v>
      </c>
      <c r="G97" s="177" t="s">
        <v>0</v>
      </c>
      <c r="H97" s="470">
        <v>0</v>
      </c>
    </row>
    <row r="98" spans="3:8" ht="30.75" thickBot="1">
      <c r="C98" s="116">
        <v>87</v>
      </c>
      <c r="D98" s="233" t="s">
        <v>464</v>
      </c>
      <c r="E98" s="61" t="s">
        <v>465</v>
      </c>
      <c r="F98" s="177" t="s">
        <v>0</v>
      </c>
      <c r="G98" s="177" t="s">
        <v>0</v>
      </c>
      <c r="H98" s="493" t="s">
        <v>0</v>
      </c>
    </row>
    <row r="99" spans="3:8" ht="15.75" thickBot="1">
      <c r="C99" s="116">
        <v>88</v>
      </c>
      <c r="D99" s="233" t="s">
        <v>544</v>
      </c>
      <c r="E99" s="61" t="s">
        <v>545</v>
      </c>
      <c r="F99" s="177" t="s">
        <v>0</v>
      </c>
      <c r="G99" s="177" t="s">
        <v>0</v>
      </c>
      <c r="H99" s="493" t="s">
        <v>0</v>
      </c>
    </row>
    <row r="100" spans="3:8" ht="15.75" thickBot="1">
      <c r="C100" s="116">
        <v>89</v>
      </c>
      <c r="D100" s="233" t="s">
        <v>767</v>
      </c>
      <c r="E100" s="61" t="s">
        <v>768</v>
      </c>
      <c r="F100" s="177" t="s">
        <v>0</v>
      </c>
      <c r="G100" s="177" t="s">
        <v>0</v>
      </c>
      <c r="H100" s="493" t="s">
        <v>0</v>
      </c>
    </row>
    <row r="101" spans="3:8" ht="15.75" thickBot="1">
      <c r="C101" s="116">
        <v>90</v>
      </c>
      <c r="D101" s="233" t="s">
        <v>481</v>
      </c>
      <c r="E101" s="61" t="s">
        <v>482</v>
      </c>
      <c r="F101" s="177" t="s">
        <v>0</v>
      </c>
      <c r="G101" s="177" t="s">
        <v>0</v>
      </c>
      <c r="H101" s="493" t="s">
        <v>0</v>
      </c>
    </row>
    <row r="102" spans="3:8" ht="15.75" thickBot="1">
      <c r="C102" s="116">
        <v>91</v>
      </c>
      <c r="D102" s="233" t="s">
        <v>483</v>
      </c>
      <c r="E102" s="61" t="s">
        <v>484</v>
      </c>
      <c r="F102" s="177" t="s">
        <v>0</v>
      </c>
      <c r="G102" s="177" t="s">
        <v>0</v>
      </c>
      <c r="H102" s="493" t="s">
        <v>0</v>
      </c>
    </row>
    <row r="103" spans="3:8" ht="30.75" thickBot="1">
      <c r="C103" s="116">
        <v>92</v>
      </c>
      <c r="D103" s="233" t="s">
        <v>727</v>
      </c>
      <c r="E103" s="61" t="s">
        <v>728</v>
      </c>
      <c r="F103" s="177" t="s">
        <v>0</v>
      </c>
      <c r="G103" s="177" t="s">
        <v>0</v>
      </c>
      <c r="H103" s="470">
        <v>0.6</v>
      </c>
    </row>
    <row r="104" spans="3:8" ht="30.75" thickBot="1">
      <c r="C104" s="116">
        <v>93</v>
      </c>
      <c r="D104" s="233" t="s">
        <v>680</v>
      </c>
      <c r="E104" s="61" t="s">
        <v>579</v>
      </c>
      <c r="F104" s="177" t="s">
        <v>0</v>
      </c>
      <c r="G104" s="177" t="s">
        <v>0</v>
      </c>
      <c r="H104" s="470">
        <v>0.5</v>
      </c>
    </row>
    <row r="105" spans="3:8" ht="15.75" thickBot="1">
      <c r="C105" s="116">
        <v>94</v>
      </c>
      <c r="D105" s="76" t="s">
        <v>493</v>
      </c>
      <c r="E105" s="61" t="s">
        <v>494</v>
      </c>
      <c r="F105" s="177" t="s">
        <v>0</v>
      </c>
      <c r="G105" s="177" t="s">
        <v>0</v>
      </c>
      <c r="H105" s="493" t="s">
        <v>0</v>
      </c>
    </row>
    <row r="106" spans="3:8" ht="15.75" thickBot="1">
      <c r="C106" s="116">
        <v>95</v>
      </c>
      <c r="D106" s="233" t="s">
        <v>770</v>
      </c>
      <c r="E106" s="61" t="s">
        <v>771</v>
      </c>
      <c r="F106" s="177" t="s">
        <v>0</v>
      </c>
      <c r="G106" s="177" t="s">
        <v>0</v>
      </c>
      <c r="H106" s="493" t="s">
        <v>0</v>
      </c>
    </row>
    <row r="107" spans="3:8" ht="30.75" thickBot="1">
      <c r="C107" s="116">
        <v>96</v>
      </c>
      <c r="D107" s="233" t="s">
        <v>456</v>
      </c>
      <c r="E107" s="61" t="s">
        <v>457</v>
      </c>
      <c r="F107" s="177" t="s">
        <v>0</v>
      </c>
      <c r="G107" s="177" t="s">
        <v>0</v>
      </c>
      <c r="H107" s="493" t="s">
        <v>0</v>
      </c>
    </row>
    <row r="108" spans="3:8" ht="15.75" thickBot="1">
      <c r="C108" s="116">
        <v>97</v>
      </c>
      <c r="D108" s="233" t="s">
        <v>444</v>
      </c>
      <c r="E108" s="61" t="s">
        <v>445</v>
      </c>
      <c r="F108" s="177" t="s">
        <v>0</v>
      </c>
      <c r="G108" s="177" t="s">
        <v>0</v>
      </c>
      <c r="H108" s="493" t="s">
        <v>0</v>
      </c>
    </row>
    <row r="109" spans="3:8" ht="15.75" thickBot="1">
      <c r="C109" s="116">
        <v>98</v>
      </c>
      <c r="D109" s="233" t="s">
        <v>690</v>
      </c>
      <c r="E109" s="61" t="s">
        <v>691</v>
      </c>
      <c r="F109" s="177" t="s">
        <v>0</v>
      </c>
      <c r="G109" s="177" t="s">
        <v>0</v>
      </c>
      <c r="H109" s="493" t="s">
        <v>0</v>
      </c>
    </row>
    <row r="110" spans="3:8" ht="15.75" thickBot="1">
      <c r="C110" s="116">
        <v>99</v>
      </c>
      <c r="D110" s="233" t="s">
        <v>693</v>
      </c>
      <c r="E110" s="61" t="s">
        <v>694</v>
      </c>
      <c r="F110" s="177" t="s">
        <v>0</v>
      </c>
      <c r="G110" s="177" t="s">
        <v>0</v>
      </c>
      <c r="H110" s="493" t="s">
        <v>0</v>
      </c>
    </row>
    <row r="111" spans="3:8" ht="30.75" thickBot="1">
      <c r="C111" s="116">
        <v>100</v>
      </c>
      <c r="D111" s="233" t="s">
        <v>598</v>
      </c>
      <c r="E111" s="61" t="s">
        <v>599</v>
      </c>
      <c r="F111" s="177" t="s">
        <v>0</v>
      </c>
      <c r="G111" s="177" t="s">
        <v>0</v>
      </c>
      <c r="H111" s="493" t="s">
        <v>0</v>
      </c>
    </row>
    <row r="112" spans="3:8" ht="15.75" thickBot="1">
      <c r="C112" s="116">
        <v>101</v>
      </c>
      <c r="D112" s="233" t="s">
        <v>1156</v>
      </c>
      <c r="E112" s="61" t="s">
        <v>1155</v>
      </c>
      <c r="F112" s="177" t="s">
        <v>0</v>
      </c>
      <c r="G112" s="177" t="s">
        <v>0</v>
      </c>
      <c r="H112" s="470">
        <v>0.5</v>
      </c>
    </row>
    <row r="113" spans="3:8" ht="30.75" thickBot="1">
      <c r="C113" s="116">
        <v>102</v>
      </c>
      <c r="D113" s="233" t="s">
        <v>592</v>
      </c>
      <c r="E113" s="61" t="s">
        <v>593</v>
      </c>
      <c r="F113" s="177" t="s">
        <v>0</v>
      </c>
      <c r="G113" s="177" t="s">
        <v>0</v>
      </c>
      <c r="H113" s="493" t="s">
        <v>0</v>
      </c>
    </row>
    <row r="114" spans="3:8" ht="15.75" thickBot="1">
      <c r="C114" s="116">
        <v>103</v>
      </c>
      <c r="D114" s="233" t="s">
        <v>1180</v>
      </c>
      <c r="E114" s="61" t="s">
        <v>1181</v>
      </c>
      <c r="F114" s="177" t="s">
        <v>0</v>
      </c>
      <c r="G114" s="177" t="s">
        <v>0</v>
      </c>
      <c r="H114" s="493" t="s">
        <v>0</v>
      </c>
    </row>
    <row r="115" spans="3:8" ht="30.75" thickBot="1">
      <c r="C115" s="116">
        <v>104</v>
      </c>
      <c r="D115" s="233" t="s">
        <v>454</v>
      </c>
      <c r="E115" s="61" t="s">
        <v>455</v>
      </c>
      <c r="F115" s="177" t="s">
        <v>0</v>
      </c>
      <c r="G115" s="177" t="s">
        <v>0</v>
      </c>
      <c r="H115" s="493" t="s">
        <v>0</v>
      </c>
    </row>
    <row r="116" spans="3:8" ht="30.75" thickBot="1">
      <c r="C116" s="116">
        <v>105</v>
      </c>
      <c r="D116" s="233" t="s">
        <v>815</v>
      </c>
      <c r="E116" s="61" t="s">
        <v>816</v>
      </c>
      <c r="F116" s="177" t="s">
        <v>0</v>
      </c>
      <c r="G116" s="177" t="s">
        <v>0</v>
      </c>
      <c r="H116" s="470">
        <v>0</v>
      </c>
    </row>
    <row r="117" spans="3:8" ht="15.75" thickBot="1">
      <c r="C117" s="116">
        <v>106</v>
      </c>
      <c r="D117" s="233" t="s">
        <v>672</v>
      </c>
      <c r="E117" s="61" t="s">
        <v>673</v>
      </c>
      <c r="F117" s="177" t="s">
        <v>0</v>
      </c>
      <c r="G117" s="177" t="s">
        <v>0</v>
      </c>
      <c r="H117" s="493" t="s">
        <v>0</v>
      </c>
    </row>
    <row r="118" spans="3:8" ht="15.75" thickBot="1">
      <c r="C118" s="116">
        <v>107</v>
      </c>
      <c r="D118" s="233" t="s">
        <v>509</v>
      </c>
      <c r="E118" s="61" t="s">
        <v>510</v>
      </c>
      <c r="F118" s="177" t="s">
        <v>0</v>
      </c>
      <c r="G118" s="177" t="s">
        <v>0</v>
      </c>
      <c r="H118" s="493" t="s">
        <v>0</v>
      </c>
    </row>
    <row r="119" spans="3:8" ht="15.75" thickBot="1">
      <c r="C119" s="116">
        <v>108</v>
      </c>
      <c r="D119" s="233" t="s">
        <v>1203</v>
      </c>
      <c r="E119" s="61" t="s">
        <v>1204</v>
      </c>
      <c r="F119" s="177" t="s">
        <v>0</v>
      </c>
      <c r="G119" s="177" t="s">
        <v>0</v>
      </c>
      <c r="H119" s="493" t="s">
        <v>0</v>
      </c>
    </row>
    <row r="120" spans="3:8" ht="15.75" thickBot="1">
      <c r="C120" s="116">
        <v>109</v>
      </c>
      <c r="D120" s="233" t="s">
        <v>734</v>
      </c>
      <c r="E120" s="61" t="s">
        <v>735</v>
      </c>
      <c r="F120" s="177" t="s">
        <v>0</v>
      </c>
      <c r="G120" s="177" t="s">
        <v>0</v>
      </c>
      <c r="H120" s="493" t="s">
        <v>0</v>
      </c>
    </row>
    <row r="121" spans="3:8" ht="15.75" thickBot="1">
      <c r="C121" s="116">
        <v>110</v>
      </c>
      <c r="D121" s="233" t="s">
        <v>646</v>
      </c>
      <c r="E121" s="61" t="s">
        <v>647</v>
      </c>
      <c r="F121" s="177" t="s">
        <v>0</v>
      </c>
      <c r="G121" s="177" t="s">
        <v>0</v>
      </c>
      <c r="H121" s="493" t="s">
        <v>0</v>
      </c>
    </row>
    <row r="122" spans="3:8" ht="45.75" thickBot="1">
      <c r="C122" s="116">
        <v>111</v>
      </c>
      <c r="D122" s="233" t="s">
        <v>833</v>
      </c>
      <c r="E122" s="61" t="s">
        <v>834</v>
      </c>
      <c r="F122" s="177" t="s">
        <v>0</v>
      </c>
      <c r="G122" s="177" t="s">
        <v>0</v>
      </c>
      <c r="H122" s="470">
        <v>0</v>
      </c>
    </row>
    <row r="123" spans="3:8" ht="15.75" thickBot="1">
      <c r="C123" s="116">
        <v>112</v>
      </c>
      <c r="D123" s="41" t="s">
        <v>804</v>
      </c>
      <c r="E123" s="61" t="s">
        <v>805</v>
      </c>
      <c r="F123" s="177" t="s">
        <v>0</v>
      </c>
      <c r="G123" s="177" t="s">
        <v>0</v>
      </c>
      <c r="H123" s="470" t="s">
        <v>0</v>
      </c>
    </row>
    <row r="124" spans="3:8" ht="15.75" hidden="1" thickBot="1">
      <c r="C124" s="116">
        <v>113</v>
      </c>
      <c r="D124" s="76" t="s">
        <v>1163</v>
      </c>
      <c r="E124" s="61" t="s">
        <v>1164</v>
      </c>
      <c r="F124" s="269" t="s">
        <v>5</v>
      </c>
      <c r="G124" s="269" t="s">
        <v>5</v>
      </c>
      <c r="H124" s="470" t="s">
        <v>0</v>
      </c>
    </row>
    <row r="125" spans="3:8" ht="15.75" hidden="1" thickBot="1">
      <c r="C125" s="116">
        <v>114</v>
      </c>
      <c r="D125" s="76" t="s">
        <v>1157</v>
      </c>
      <c r="E125" s="61" t="s">
        <v>1159</v>
      </c>
      <c r="F125" s="269" t="s">
        <v>5</v>
      </c>
      <c r="G125" s="269" t="s">
        <v>5</v>
      </c>
      <c r="H125" s="492" t="s">
        <v>5</v>
      </c>
    </row>
    <row r="126" spans="3:8" ht="15.75" hidden="1" thickBot="1">
      <c r="C126" s="116">
        <v>115</v>
      </c>
      <c r="D126" s="76" t="s">
        <v>1160</v>
      </c>
      <c r="E126" s="61" t="s">
        <v>1161</v>
      </c>
      <c r="F126" s="269" t="s">
        <v>5</v>
      </c>
      <c r="G126" s="269" t="s">
        <v>5</v>
      </c>
      <c r="H126" s="492" t="s">
        <v>5</v>
      </c>
    </row>
    <row r="127" spans="3:8" ht="15.75" hidden="1" thickBot="1">
      <c r="C127" s="116">
        <v>116</v>
      </c>
      <c r="D127" s="76" t="s">
        <v>1196</v>
      </c>
      <c r="E127" s="61" t="s">
        <v>1197</v>
      </c>
      <c r="F127" s="269" t="s">
        <v>5</v>
      </c>
      <c r="G127" s="269" t="s">
        <v>5</v>
      </c>
      <c r="H127" s="492" t="s">
        <v>5</v>
      </c>
    </row>
    <row r="128" spans="3:8" ht="15.75" hidden="1" thickBot="1">
      <c r="C128" s="116">
        <v>117</v>
      </c>
      <c r="D128" s="76" t="s">
        <v>1206</v>
      </c>
      <c r="E128" s="61" t="s">
        <v>1185</v>
      </c>
      <c r="F128" s="269" t="s">
        <v>5</v>
      </c>
      <c r="G128" s="269" t="s">
        <v>5</v>
      </c>
      <c r="H128" s="492" t="s">
        <v>5</v>
      </c>
    </row>
    <row r="129" spans="3:8" ht="30.75" hidden="1" thickBot="1">
      <c r="C129" s="116">
        <v>118</v>
      </c>
      <c r="D129" s="76" t="s">
        <v>1166</v>
      </c>
      <c r="E129" s="61" t="s">
        <v>1167</v>
      </c>
      <c r="F129" s="269" t="s">
        <v>5</v>
      </c>
      <c r="G129" s="269" t="s">
        <v>5</v>
      </c>
      <c r="H129" s="492" t="s">
        <v>5</v>
      </c>
    </row>
    <row r="130" spans="3:8" ht="15.75" hidden="1" thickBot="1">
      <c r="C130" s="116">
        <v>119</v>
      </c>
      <c r="D130" s="76" t="s">
        <v>1193</v>
      </c>
      <c r="E130" s="61" t="s">
        <v>1194</v>
      </c>
      <c r="F130" s="269" t="s">
        <v>5</v>
      </c>
      <c r="G130" s="269" t="s">
        <v>5</v>
      </c>
      <c r="H130" s="492" t="s">
        <v>5</v>
      </c>
    </row>
    <row r="131" spans="3:8" ht="15.75" hidden="1" thickBot="1">
      <c r="C131" s="116">
        <v>120</v>
      </c>
      <c r="D131" s="76" t="s">
        <v>1202</v>
      </c>
      <c r="E131" s="61" t="s">
        <v>1205</v>
      </c>
      <c r="F131" s="269" t="s">
        <v>5</v>
      </c>
      <c r="G131" s="269" t="s">
        <v>5</v>
      </c>
      <c r="H131" s="492" t="s">
        <v>5</v>
      </c>
    </row>
    <row r="132" spans="3:8" ht="15.75" hidden="1" thickBot="1">
      <c r="C132" s="116">
        <v>121</v>
      </c>
      <c r="D132" s="76" t="s">
        <v>594</v>
      </c>
      <c r="E132" s="61" t="s">
        <v>739</v>
      </c>
      <c r="F132" s="269" t="s">
        <v>5</v>
      </c>
      <c r="G132" s="269" t="s">
        <v>5</v>
      </c>
      <c r="H132" s="492" t="s">
        <v>5</v>
      </c>
    </row>
    <row r="133" spans="3:8" ht="30.75" hidden="1" thickBot="1">
      <c r="C133" s="116">
        <v>122</v>
      </c>
      <c r="D133" s="76" t="s">
        <v>1199</v>
      </c>
      <c r="E133" s="61" t="s">
        <v>1200</v>
      </c>
      <c r="F133" s="269" t="s">
        <v>5</v>
      </c>
      <c r="G133" s="269" t="s">
        <v>5</v>
      </c>
      <c r="H133" s="470">
        <v>0</v>
      </c>
    </row>
    <row r="134" spans="3:8">
      <c r="C134" s="116">
        <v>123</v>
      </c>
      <c r="D134" s="233" t="s">
        <v>844</v>
      </c>
      <c r="E134" s="369"/>
      <c r="F134" s="469" t="s">
        <v>0</v>
      </c>
      <c r="G134" s="489" t="s">
        <v>0</v>
      </c>
      <c r="H134" s="490">
        <v>0</v>
      </c>
    </row>
    <row r="135" spans="3:8">
      <c r="C135" s="116">
        <v>124</v>
      </c>
      <c r="D135" s="233" t="s">
        <v>656</v>
      </c>
      <c r="E135" s="369"/>
      <c r="F135" s="469" t="s">
        <v>0</v>
      </c>
      <c r="G135" s="489" t="s">
        <v>0</v>
      </c>
      <c r="H135" s="490">
        <v>1</v>
      </c>
    </row>
    <row r="136" spans="3:8">
      <c r="C136" s="116">
        <v>125</v>
      </c>
      <c r="D136" s="233" t="s">
        <v>839</v>
      </c>
      <c r="E136" s="369"/>
      <c r="F136" s="469" t="s">
        <v>0</v>
      </c>
      <c r="G136" s="489" t="s">
        <v>0</v>
      </c>
      <c r="H136" s="490">
        <v>0</v>
      </c>
    </row>
    <row r="137" spans="3:8">
      <c r="C137" s="116">
        <v>126</v>
      </c>
      <c r="D137" s="491" t="s">
        <v>675</v>
      </c>
      <c r="E137" s="369"/>
      <c r="F137" s="469" t="s">
        <v>0</v>
      </c>
      <c r="G137" s="489" t="s">
        <v>0</v>
      </c>
      <c r="H137" s="490">
        <v>0</v>
      </c>
    </row>
    <row r="138" spans="3:8">
      <c r="C138" s="116">
        <v>127</v>
      </c>
      <c r="D138" s="408" t="s">
        <v>856</v>
      </c>
      <c r="E138" s="369"/>
      <c r="F138" s="469" t="s">
        <v>0</v>
      </c>
      <c r="G138" s="489" t="s">
        <v>0</v>
      </c>
      <c r="H138" s="490">
        <v>0.5</v>
      </c>
    </row>
    <row r="139" spans="3:8">
      <c r="D139" s="83" t="s">
        <v>9</v>
      </c>
    </row>
  </sheetData>
  <phoneticPr fontId="82" type="noConversion"/>
  <conditionalFormatting sqref="D12:D138">
    <cfRule type="duplicateValues" dxfId="205" priority="35"/>
  </conditionalFormatting>
  <pageMargins left="0.7" right="0.7" top="0.75" bottom="0.75" header="0.3" footer="0.3"/>
  <pageSetup paperSize="9" orientation="portrait" r:id="rId1"/>
  <headerFooter>
    <oddFooter>&amp;C&amp;"Calibri"&amp;11&amp;K000000&amp;10&amp;K663300Classification: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97DE0-8411-46D5-9B78-09A78B1A74C3}">
  <sheetPr codeName="Sheet18"/>
  <dimension ref="C8:AC117"/>
  <sheetViews>
    <sheetView rightToLeft="1" topLeftCell="A4" workbookViewId="0">
      <selection activeCell="H16" sqref="H16"/>
    </sheetView>
  </sheetViews>
  <sheetFormatPr defaultColWidth="8.85546875" defaultRowHeight="15"/>
  <cols>
    <col min="1" max="2" width="8.85546875" style="98"/>
    <col min="3" max="3" width="5.42578125" style="98" customWidth="1"/>
    <col min="4" max="4" width="54.140625" style="98" customWidth="1"/>
    <col min="5" max="5" width="43.7109375" style="98" customWidth="1"/>
    <col min="6" max="10" width="15.42578125" style="98" customWidth="1"/>
    <col min="11" max="12" width="14.42578125" style="98" customWidth="1"/>
    <col min="13" max="13" width="15.140625" style="98" customWidth="1"/>
    <col min="14" max="25" width="14.42578125" style="98" customWidth="1"/>
    <col min="26" max="28" width="13.42578125" style="98" customWidth="1"/>
    <col min="29" max="29" width="13.7109375" style="98" customWidth="1"/>
    <col min="30" max="31" width="15.7109375" style="98" customWidth="1"/>
    <col min="32" max="35" width="16.85546875" style="98" customWidth="1"/>
    <col min="36" max="16384" width="8.85546875" style="98"/>
  </cols>
  <sheetData>
    <row r="8" spans="3:25" ht="18">
      <c r="C8" s="10"/>
      <c r="D8" s="10"/>
      <c r="E8" s="10"/>
      <c r="F8" s="10"/>
      <c r="G8" s="10"/>
      <c r="H8" s="10"/>
    </row>
    <row r="9" spans="3:25" ht="21">
      <c r="D9" s="208" t="s">
        <v>1075</v>
      </c>
      <c r="E9" s="109"/>
      <c r="F9" s="109"/>
      <c r="G9" s="109"/>
      <c r="H9" s="109"/>
      <c r="I9" s="109"/>
      <c r="J9" s="109"/>
      <c r="K9" s="10"/>
      <c r="L9" s="10"/>
    </row>
    <row r="10" spans="3:25" ht="18">
      <c r="C10" s="32"/>
      <c r="D10" s="32"/>
      <c r="E10" s="32"/>
      <c r="F10" s="32"/>
      <c r="G10" s="32"/>
      <c r="H10" s="32"/>
      <c r="I10" s="32"/>
      <c r="J10" s="32"/>
      <c r="K10" s="32"/>
      <c r="L10" s="32"/>
      <c r="M10" s="32"/>
      <c r="N10" s="32"/>
      <c r="O10" s="32"/>
      <c r="P10" s="32"/>
      <c r="Q10" s="32"/>
      <c r="R10" s="32"/>
      <c r="S10" s="32"/>
      <c r="T10" s="32"/>
      <c r="U10" s="32"/>
      <c r="V10" s="32"/>
      <c r="W10" s="32"/>
      <c r="X10" s="32"/>
      <c r="Y10" s="32"/>
    </row>
    <row r="11" spans="3:25" ht="63">
      <c r="C11" s="123" t="s">
        <v>4</v>
      </c>
      <c r="D11" s="163" t="s">
        <v>414</v>
      </c>
      <c r="E11" s="163" t="s">
        <v>415</v>
      </c>
      <c r="F11" s="163" t="s">
        <v>364</v>
      </c>
      <c r="G11" s="163" t="s">
        <v>373</v>
      </c>
      <c r="H11" s="163" t="s">
        <v>396</v>
      </c>
      <c r="I11" s="163" t="s">
        <v>410</v>
      </c>
      <c r="J11" s="163" t="s">
        <v>627</v>
      </c>
      <c r="K11" s="163" t="s">
        <v>1104</v>
      </c>
      <c r="L11" s="163" t="s">
        <v>1262</v>
      </c>
    </row>
    <row r="12" spans="3:25" ht="15.75" thickBot="1">
      <c r="C12" s="116">
        <v>1</v>
      </c>
      <c r="D12" s="404" t="s">
        <v>558</v>
      </c>
      <c r="E12" s="61" t="s">
        <v>1000</v>
      </c>
      <c r="F12" s="355" t="s">
        <v>0</v>
      </c>
      <c r="G12" s="355">
        <v>15</v>
      </c>
      <c r="H12" s="355" t="s">
        <v>0</v>
      </c>
      <c r="I12" s="355">
        <v>8.5</v>
      </c>
      <c r="J12" s="355">
        <v>12</v>
      </c>
      <c r="K12" s="355">
        <v>6.25</v>
      </c>
      <c r="L12" s="355">
        <f>VLOOKUP(Table949134[[#This Row],[مؤسسات السوق المالية]],[2]!Table4[[report name]:[الربع الثالث]],4,0)</f>
        <v>14</v>
      </c>
    </row>
    <row r="13" spans="3:25" ht="15.75" thickBot="1">
      <c r="C13" s="116">
        <v>2</v>
      </c>
      <c r="D13" s="404" t="s">
        <v>550</v>
      </c>
      <c r="E13" s="61" t="s">
        <v>1064</v>
      </c>
      <c r="F13" s="355">
        <v>9.7142857142857135</v>
      </c>
      <c r="G13" s="355">
        <v>9.8888888888888893</v>
      </c>
      <c r="H13" s="355">
        <v>5.333333333333333</v>
      </c>
      <c r="I13" s="355">
        <v>6</v>
      </c>
      <c r="J13" s="355">
        <v>11.3</v>
      </c>
      <c r="K13" s="355">
        <v>7.5</v>
      </c>
      <c r="L13" s="355">
        <f>VLOOKUP(Table949134[[#This Row],[مؤسسات السوق المالية]],[2]!Table4[[report name]:[الربع الثالث]],4,0)</f>
        <v>16.63636363636364</v>
      </c>
    </row>
    <row r="14" spans="3:25" ht="15.75" thickBot="1">
      <c r="C14" s="116">
        <v>3</v>
      </c>
      <c r="D14" s="404" t="s">
        <v>740</v>
      </c>
      <c r="E14" s="61" t="s">
        <v>741</v>
      </c>
      <c r="F14" s="355" t="s">
        <v>0</v>
      </c>
      <c r="G14" s="355" t="s">
        <v>0</v>
      </c>
      <c r="H14" s="355" t="s">
        <v>0</v>
      </c>
      <c r="I14" s="355" t="s">
        <v>0</v>
      </c>
      <c r="J14" s="355" t="s">
        <v>0</v>
      </c>
      <c r="K14" s="355">
        <v>8</v>
      </c>
      <c r="L14" s="355" t="str">
        <f>VLOOKUP(Table949134[[#This Row],[مؤسسات السوق المالية]],[2]!Table4[[report name]:[الربع الثالث]],4,0)</f>
        <v>-</v>
      </c>
    </row>
    <row r="15" spans="3:25" ht="15.75" thickBot="1">
      <c r="C15" s="116">
        <v>4</v>
      </c>
      <c r="D15" s="404" t="s">
        <v>950</v>
      </c>
      <c r="E15" s="354" t="s">
        <v>750</v>
      </c>
      <c r="F15" s="355" t="s">
        <v>0</v>
      </c>
      <c r="G15" s="355" t="s">
        <v>0</v>
      </c>
      <c r="H15" s="355" t="s">
        <v>0</v>
      </c>
      <c r="I15" s="355" t="s">
        <v>0</v>
      </c>
      <c r="J15" s="355">
        <v>19</v>
      </c>
      <c r="K15" s="355">
        <v>8</v>
      </c>
      <c r="L15" s="355">
        <f>VLOOKUP(Table949134[[#This Row],[مؤسسات السوق المالية]],[2]!Table4[[report name]:[الربع الثالث]],4,0)</f>
        <v>29</v>
      </c>
    </row>
    <row r="16" spans="3:25" ht="15.75" thickBot="1">
      <c r="C16" s="116">
        <v>5</v>
      </c>
      <c r="D16" s="404" t="s">
        <v>688</v>
      </c>
      <c r="E16" s="61" t="s">
        <v>689</v>
      </c>
      <c r="F16" s="355" t="s">
        <v>0</v>
      </c>
      <c r="G16" s="355">
        <v>7</v>
      </c>
      <c r="H16" s="355" t="s">
        <v>0</v>
      </c>
      <c r="I16" s="355" t="s">
        <v>0</v>
      </c>
      <c r="J16" s="355" t="s">
        <v>0</v>
      </c>
      <c r="K16" s="355">
        <v>8</v>
      </c>
      <c r="L16" s="355" t="str">
        <f>VLOOKUP(Table949134[[#This Row],[مؤسسات السوق المالية]],[2]!Table4[[report name]:[الربع الثالث]],4,0)</f>
        <v>-</v>
      </c>
    </row>
    <row r="17" spans="3:12" ht="15.75" thickBot="1">
      <c r="C17" s="116">
        <v>6</v>
      </c>
      <c r="D17" s="404" t="s">
        <v>772</v>
      </c>
      <c r="E17" s="354" t="s">
        <v>773</v>
      </c>
      <c r="F17" s="355">
        <v>2</v>
      </c>
      <c r="G17" s="355" t="s">
        <v>0</v>
      </c>
      <c r="H17" s="355">
        <v>3</v>
      </c>
      <c r="I17" s="355">
        <v>2</v>
      </c>
      <c r="J17" s="355" t="s">
        <v>0</v>
      </c>
      <c r="K17" s="355">
        <v>8</v>
      </c>
      <c r="L17" s="355" t="str">
        <f>VLOOKUP(Table949134[[#This Row],[مؤسسات السوق المالية]],[2]!Table4[[report name]:[الربع الثالث]],4,0)</f>
        <v>-</v>
      </c>
    </row>
    <row r="18" spans="3:12" ht="15.75" thickBot="1">
      <c r="C18" s="116">
        <v>7</v>
      </c>
      <c r="D18" s="404" t="s">
        <v>524</v>
      </c>
      <c r="E18" s="61" t="s">
        <v>975</v>
      </c>
      <c r="F18" s="355">
        <v>8.5939849624060152</v>
      </c>
      <c r="G18" s="355">
        <v>7.572289156626506</v>
      </c>
      <c r="H18" s="355">
        <v>9.2815533980582519</v>
      </c>
      <c r="I18" s="355">
        <v>8.9191176470588243</v>
      </c>
      <c r="J18" s="355">
        <v>9.4822695035460995</v>
      </c>
      <c r="K18" s="355">
        <v>8.0423728813559325</v>
      </c>
      <c r="L18" s="355">
        <f>VLOOKUP(Table949134[[#This Row],[مؤسسات السوق المالية]],[2]!Table4[[report name]:[الربع الثالث]],4,0)</f>
        <v>13.46428571428571</v>
      </c>
    </row>
    <row r="19" spans="3:12" ht="15.75" thickBot="1">
      <c r="C19" s="116">
        <v>8</v>
      </c>
      <c r="D19" s="404" t="s">
        <v>491</v>
      </c>
      <c r="E19" s="61" t="s">
        <v>989</v>
      </c>
      <c r="F19" s="355">
        <v>9.2857142857142865</v>
      </c>
      <c r="G19" s="355">
        <v>8.7857142857142865</v>
      </c>
      <c r="H19" s="355">
        <v>33.117647058823529</v>
      </c>
      <c r="I19" s="355">
        <v>11.5</v>
      </c>
      <c r="J19" s="355">
        <v>10.047619047619049</v>
      </c>
      <c r="K19" s="355">
        <v>8.5</v>
      </c>
      <c r="L19" s="355">
        <f>VLOOKUP(Table949134[[#This Row],[مؤسسات السوق المالية]],[2]!Table4[[report name]:[الربع الثالث]],4,0)</f>
        <v>14.93333333333333</v>
      </c>
    </row>
    <row r="20" spans="3:12" ht="15.75" thickBot="1">
      <c r="C20" s="116">
        <v>9</v>
      </c>
      <c r="D20" s="404" t="s">
        <v>542</v>
      </c>
      <c r="E20" s="61" t="s">
        <v>1029</v>
      </c>
      <c r="F20" s="355">
        <v>15.83333333333333</v>
      </c>
      <c r="G20" s="355">
        <v>10.5</v>
      </c>
      <c r="H20" s="355">
        <v>11.18181818181818</v>
      </c>
      <c r="I20" s="355">
        <v>16.083333333333329</v>
      </c>
      <c r="J20" s="355">
        <v>19.428571428571431</v>
      </c>
      <c r="K20" s="355">
        <v>8.8888888888888893</v>
      </c>
      <c r="L20" s="355">
        <f>VLOOKUP(Table949134[[#This Row],[مؤسسات السوق المالية]],[2]!Table4[[report name]:[الربع الثالث]],4,0)</f>
        <v>12.81818181818182</v>
      </c>
    </row>
    <row r="21" spans="3:12" ht="15.75" thickBot="1">
      <c r="C21" s="116">
        <v>10</v>
      </c>
      <c r="D21" s="404" t="s">
        <v>505</v>
      </c>
      <c r="E21" s="61" t="s">
        <v>986</v>
      </c>
      <c r="F21" s="355">
        <v>6.9047619047619042</v>
      </c>
      <c r="G21" s="355">
        <v>9.9166666666666661</v>
      </c>
      <c r="H21" s="355">
        <v>11</v>
      </c>
      <c r="I21" s="355">
        <v>7.1538461538461542</v>
      </c>
      <c r="J21" s="355">
        <v>9.1818181818181817</v>
      </c>
      <c r="K21" s="355">
        <v>8.9230769230769234</v>
      </c>
      <c r="L21" s="355">
        <f>VLOOKUP(Table949134[[#This Row],[مؤسسات السوق المالية]],[2]!Table4[[report name]:[الربع الثالث]],4,0)</f>
        <v>10.76470588235294</v>
      </c>
    </row>
    <row r="22" spans="3:12" ht="15.75" thickBot="1">
      <c r="C22" s="116">
        <v>11</v>
      </c>
      <c r="D22" s="404" t="s">
        <v>580</v>
      </c>
      <c r="E22" s="61" t="s">
        <v>581</v>
      </c>
      <c r="F22" s="355" t="s">
        <v>0</v>
      </c>
      <c r="G22" s="355" t="s">
        <v>0</v>
      </c>
      <c r="H22" s="355" t="s">
        <v>0</v>
      </c>
      <c r="I22" s="355" t="s">
        <v>0</v>
      </c>
      <c r="J22" s="355" t="s">
        <v>0</v>
      </c>
      <c r="K22" s="355">
        <v>9</v>
      </c>
      <c r="L22" s="355" t="str">
        <f>VLOOKUP(Table949134[[#This Row],[مؤسسات السوق المالية]],[2]!Table4[[report name]:[الربع الثالث]],4,0)</f>
        <v>-</v>
      </c>
    </row>
    <row r="23" spans="3:12" ht="15.75" thickBot="1">
      <c r="C23" s="116">
        <v>12</v>
      </c>
      <c r="D23" s="404" t="s">
        <v>665</v>
      </c>
      <c r="E23" s="61" t="s">
        <v>666</v>
      </c>
      <c r="F23" s="355">
        <v>10</v>
      </c>
      <c r="G23" s="355">
        <v>38.333333333333343</v>
      </c>
      <c r="H23" s="355">
        <v>8.1999999999999993</v>
      </c>
      <c r="I23" s="355">
        <v>10</v>
      </c>
      <c r="J23" s="355">
        <v>8.5</v>
      </c>
      <c r="K23" s="355">
        <v>9.1</v>
      </c>
      <c r="L23" s="355">
        <f>VLOOKUP(Table949134[[#This Row],[مؤسسات السوق المالية]],[2]!Table4[[report name]:[الربع الثالث]],4,0)</f>
        <v>9.6</v>
      </c>
    </row>
    <row r="24" spans="3:12" ht="30.75" thickBot="1">
      <c r="C24" s="116">
        <v>13</v>
      </c>
      <c r="D24" s="404" t="s">
        <v>604</v>
      </c>
      <c r="E24" s="61" t="s">
        <v>961</v>
      </c>
      <c r="F24" s="355">
        <v>6.3333333333333321</v>
      </c>
      <c r="G24" s="355">
        <v>10.53488372093023</v>
      </c>
      <c r="H24" s="355">
        <v>18.666666666666671</v>
      </c>
      <c r="I24" s="355">
        <v>8.2727272727272734</v>
      </c>
      <c r="J24" s="355">
        <v>12.5</v>
      </c>
      <c r="K24" s="355">
        <v>9.25</v>
      </c>
      <c r="L24" s="355">
        <f>VLOOKUP(Table949134[[#This Row],[مؤسسات السوق المالية]],[2]!Table4[[report name]:[الربع الثالث]],4,0)</f>
        <v>9.75</v>
      </c>
    </row>
    <row r="25" spans="3:12" ht="15.75" thickBot="1">
      <c r="C25" s="116">
        <v>14</v>
      </c>
      <c r="D25" s="404" t="s">
        <v>610</v>
      </c>
      <c r="E25" s="61" t="s">
        <v>979</v>
      </c>
      <c r="F25" s="355">
        <v>7.25</v>
      </c>
      <c r="G25" s="355">
        <v>5</v>
      </c>
      <c r="H25" s="355">
        <v>6</v>
      </c>
      <c r="I25" s="355">
        <v>7</v>
      </c>
      <c r="J25" s="355">
        <v>4.5</v>
      </c>
      <c r="K25" s="355">
        <v>9.4</v>
      </c>
      <c r="L25" s="355">
        <f>VLOOKUP(Table949134[[#This Row],[مؤسسات السوق المالية]],[2]!Table4[[report name]:[الربع الثالث]],4,0)</f>
        <v>8.1999999999999993</v>
      </c>
    </row>
    <row r="26" spans="3:12" ht="15.75" thickBot="1">
      <c r="C26" s="116">
        <v>15</v>
      </c>
      <c r="D26" s="404" t="s">
        <v>707</v>
      </c>
      <c r="E26" s="61" t="s">
        <v>708</v>
      </c>
      <c r="F26" s="355" t="s">
        <v>0</v>
      </c>
      <c r="G26" s="355">
        <v>7.2142857142857144</v>
      </c>
      <c r="H26" s="355">
        <v>6.9545454545454541</v>
      </c>
      <c r="I26" s="355" t="s">
        <v>0</v>
      </c>
      <c r="J26" s="355">
        <v>8.1923076923076916</v>
      </c>
      <c r="K26" s="355">
        <v>9.4</v>
      </c>
      <c r="L26" s="355">
        <f>VLOOKUP(Table949134[[#This Row],[مؤسسات السوق المالية]],[2]!Table4[[report name]:[الربع الثالث]],4,0)</f>
        <v>8.4285714285714288</v>
      </c>
    </row>
    <row r="27" spans="3:12" ht="15.75" thickBot="1">
      <c r="C27" s="116">
        <v>16</v>
      </c>
      <c r="D27" s="404" t="s">
        <v>554</v>
      </c>
      <c r="E27" s="61" t="s">
        <v>1028</v>
      </c>
      <c r="F27" s="355">
        <v>4.8</v>
      </c>
      <c r="G27" s="355">
        <v>8</v>
      </c>
      <c r="H27" s="355" t="s">
        <v>0</v>
      </c>
      <c r="I27" s="355" t="s">
        <v>0</v>
      </c>
      <c r="J27" s="355">
        <v>4</v>
      </c>
      <c r="K27" s="355">
        <v>9.8000000000000007</v>
      </c>
      <c r="L27" s="355">
        <f>VLOOKUP(Table949134[[#This Row],[مؤسسات السوق المالية]],[2]!Table4[[report name]:[الربع الثالث]],4,0)</f>
        <v>12.4</v>
      </c>
    </row>
    <row r="28" spans="3:12" ht="15.75" thickBot="1">
      <c r="C28" s="116">
        <v>17</v>
      </c>
      <c r="D28" s="404" t="s">
        <v>499</v>
      </c>
      <c r="E28" s="61" t="s">
        <v>985</v>
      </c>
      <c r="F28" s="355">
        <v>8.4285714285714288</v>
      </c>
      <c r="G28" s="355">
        <v>7.4090909090909092</v>
      </c>
      <c r="H28" s="355">
        <v>11.642857142857141</v>
      </c>
      <c r="I28" s="355">
        <v>17.375</v>
      </c>
      <c r="J28" s="355">
        <v>15.08333333333333</v>
      </c>
      <c r="K28" s="355">
        <v>10</v>
      </c>
      <c r="L28" s="355">
        <f>VLOOKUP(Table949134[[#This Row],[مؤسسات السوق المالية]],[2]!Table4[[report name]:[الربع الثالث]],4,0)</f>
        <v>16.18181818181818</v>
      </c>
    </row>
    <row r="29" spans="3:12" ht="15.75" thickBot="1">
      <c r="C29" s="116">
        <v>18</v>
      </c>
      <c r="D29" s="404" t="s">
        <v>584</v>
      </c>
      <c r="E29" s="61" t="s">
        <v>996</v>
      </c>
      <c r="F29" s="355">
        <v>7</v>
      </c>
      <c r="G29" s="355">
        <v>10.66666666666667</v>
      </c>
      <c r="H29" s="355">
        <v>10</v>
      </c>
      <c r="I29" s="355">
        <v>8.5</v>
      </c>
      <c r="J29" s="355">
        <v>9.1666666666666661</v>
      </c>
      <c r="K29" s="355">
        <v>10</v>
      </c>
      <c r="L29" s="355">
        <f>VLOOKUP(Table949134[[#This Row],[مؤسسات السوق المالية]],[2]!Table4[[report name]:[الربع الثالث]],4,0)</f>
        <v>17.857142857142861</v>
      </c>
    </row>
    <row r="30" spans="3:12" ht="15.75" thickBot="1">
      <c r="C30" s="116">
        <v>19</v>
      </c>
      <c r="D30" s="404" t="s">
        <v>511</v>
      </c>
      <c r="E30" s="61" t="s">
        <v>974</v>
      </c>
      <c r="F30" s="355">
        <v>10.078571428571429</v>
      </c>
      <c r="G30" s="355">
        <v>14.134328358208959</v>
      </c>
      <c r="H30" s="355">
        <v>10.68287526427061</v>
      </c>
      <c r="I30" s="355">
        <v>15.8562091503268</v>
      </c>
      <c r="J30" s="355">
        <v>9.018587360594795</v>
      </c>
      <c r="K30" s="355">
        <v>10.11197916666667</v>
      </c>
      <c r="L30" s="355">
        <f>VLOOKUP(Table949134[[#This Row],[مؤسسات السوق المالية]],[2]!Table4[[report name]:[الربع الثالث]],4,0)</f>
        <v>11.073059360730589</v>
      </c>
    </row>
    <row r="31" spans="3:12" ht="15.75" thickBot="1">
      <c r="C31" s="116">
        <v>20</v>
      </c>
      <c r="D31" s="404" t="s">
        <v>886</v>
      </c>
      <c r="E31" s="61" t="s">
        <v>622</v>
      </c>
      <c r="F31" s="355">
        <v>7</v>
      </c>
      <c r="G31" s="355">
        <v>19.285714285714281</v>
      </c>
      <c r="H31" s="355">
        <v>12.2</v>
      </c>
      <c r="I31" s="355">
        <v>9.6842105263157894</v>
      </c>
      <c r="J31" s="355">
        <v>9.581818181818182</v>
      </c>
      <c r="K31" s="355">
        <v>10.54545454545454</v>
      </c>
      <c r="L31" s="355">
        <f>VLOOKUP(Table949134[[#This Row],[مؤسسات السوق المالية]],[2]!Table4[[report name]:[الربع الثالث]],4,0)</f>
        <v>13.071428571428569</v>
      </c>
    </row>
    <row r="32" spans="3:12" ht="15.75" thickBot="1">
      <c r="C32" s="116">
        <v>21</v>
      </c>
      <c r="D32" s="404" t="s">
        <v>507</v>
      </c>
      <c r="E32" s="61" t="s">
        <v>508</v>
      </c>
      <c r="F32" s="355">
        <v>8</v>
      </c>
      <c r="G32" s="355">
        <v>9.2727272727272734</v>
      </c>
      <c r="H32" s="355">
        <v>9.7323943661971839</v>
      </c>
      <c r="I32" s="355">
        <v>9.6666666666666661</v>
      </c>
      <c r="J32" s="355">
        <v>8.7192982456140342</v>
      </c>
      <c r="K32" s="355">
        <v>10.674157303370791</v>
      </c>
      <c r="L32" s="355">
        <f>VLOOKUP(Table949134[[#This Row],[مؤسسات السوق المالية]],[2]!Table4[[report name]:[الربع الثالث]],4,0)</f>
        <v>10.03478260869565</v>
      </c>
    </row>
    <row r="33" spans="3:13" ht="15.75" thickBot="1">
      <c r="C33" s="116">
        <v>22</v>
      </c>
      <c r="D33" s="404" t="s">
        <v>605</v>
      </c>
      <c r="E33" s="61" t="s">
        <v>1184</v>
      </c>
      <c r="F33" s="355">
        <v>8.3636363636363633</v>
      </c>
      <c r="G33" s="355">
        <v>8.8333333333333339</v>
      </c>
      <c r="H33" s="355">
        <v>13.22222222222222</v>
      </c>
      <c r="I33" s="355">
        <v>8</v>
      </c>
      <c r="J33" s="355">
        <v>9.25</v>
      </c>
      <c r="K33" s="355">
        <v>11.09090909090909</v>
      </c>
      <c r="L33" s="355">
        <f>VLOOKUP(Table949134[[#This Row],[مؤسسات السوق المالية]],[2]!Table4[[report name]:[الربع الثالث]],4,0)</f>
        <v>14</v>
      </c>
    </row>
    <row r="34" spans="3:13" ht="15.75" thickBot="1">
      <c r="C34" s="116">
        <v>23</v>
      </c>
      <c r="D34" s="404" t="s">
        <v>695</v>
      </c>
      <c r="E34" s="61" t="s">
        <v>1025</v>
      </c>
      <c r="F34" s="355">
        <v>7</v>
      </c>
      <c r="G34" s="355">
        <v>7</v>
      </c>
      <c r="H34" s="355" t="s">
        <v>0</v>
      </c>
      <c r="I34" s="355">
        <v>12.5</v>
      </c>
      <c r="J34" s="355">
        <v>11.4</v>
      </c>
      <c r="K34" s="355">
        <v>11.2</v>
      </c>
      <c r="L34" s="355" t="str">
        <f>VLOOKUP(Table949134[[#This Row],[مؤسسات السوق المالية]],[2]!Table4[[report name]:[الربع الثالث]],4,0)</f>
        <v>-</v>
      </c>
    </row>
    <row r="35" spans="3:13" ht="15.75" thickBot="1">
      <c r="C35" s="116">
        <v>24</v>
      </c>
      <c r="D35" s="404" t="s">
        <v>446</v>
      </c>
      <c r="E35" s="61" t="s">
        <v>990</v>
      </c>
      <c r="F35" s="355" t="s">
        <v>0</v>
      </c>
      <c r="G35" s="355" t="s">
        <v>0</v>
      </c>
      <c r="H35" s="355">
        <v>12.75</v>
      </c>
      <c r="I35" s="355" t="s">
        <v>0</v>
      </c>
      <c r="J35" s="355">
        <v>9</v>
      </c>
      <c r="K35" s="355">
        <v>11.33333333333333</v>
      </c>
      <c r="L35" s="355" t="str">
        <f>VLOOKUP(Table949134[[#This Row],[مؤسسات السوق المالية]],[2]!Table4[[report name]:[الربع الثالث]],4,0)</f>
        <v>-</v>
      </c>
    </row>
    <row r="36" spans="3:13" ht="15.75" thickBot="1">
      <c r="C36" s="116">
        <v>25</v>
      </c>
      <c r="D36" s="404" t="s">
        <v>479</v>
      </c>
      <c r="E36" s="61" t="s">
        <v>1007</v>
      </c>
      <c r="F36" s="355" t="s">
        <v>0</v>
      </c>
      <c r="G36" s="355" t="s">
        <v>0</v>
      </c>
      <c r="H36" s="355" t="s">
        <v>0</v>
      </c>
      <c r="I36" s="355">
        <v>8</v>
      </c>
      <c r="J36" s="355" t="s">
        <v>0</v>
      </c>
      <c r="K36" s="355">
        <v>12</v>
      </c>
      <c r="L36" s="355" t="str">
        <f>VLOOKUP(Table949134[[#This Row],[مؤسسات السوق المالية]],[2]!Table4[[report name]:[الربع الثالث]],4,0)</f>
        <v>-</v>
      </c>
    </row>
    <row r="37" spans="3:13" ht="33.75" customHeight="1" thickBot="1">
      <c r="C37" s="116">
        <v>26</v>
      </c>
      <c r="D37" s="404" t="s">
        <v>681</v>
      </c>
      <c r="E37" s="61" t="s">
        <v>682</v>
      </c>
      <c r="F37" s="355">
        <v>6.75</v>
      </c>
      <c r="G37" s="355">
        <v>9</v>
      </c>
      <c r="H37" s="355">
        <v>10</v>
      </c>
      <c r="I37" s="355">
        <v>8.3333333333333339</v>
      </c>
      <c r="J37" s="355">
        <v>9.8333333333333339</v>
      </c>
      <c r="K37" s="355">
        <v>12.125</v>
      </c>
      <c r="L37" s="355">
        <f>VLOOKUP(Table949134[[#This Row],[مؤسسات السوق المالية]],[2]!Table4[[report name]:[الربع الثالث]],4,0)</f>
        <v>13.4</v>
      </c>
    </row>
    <row r="38" spans="3:13" ht="15.75" thickBot="1">
      <c r="C38" s="116">
        <v>27</v>
      </c>
      <c r="D38" s="404" t="s">
        <v>487</v>
      </c>
      <c r="E38" s="354" t="s">
        <v>488</v>
      </c>
      <c r="F38" s="355" t="s">
        <v>0</v>
      </c>
      <c r="G38" s="355" t="s">
        <v>0</v>
      </c>
      <c r="H38" s="355" t="s">
        <v>0</v>
      </c>
      <c r="I38" s="355" t="s">
        <v>0</v>
      </c>
      <c r="J38" s="355" t="s">
        <v>0</v>
      </c>
      <c r="K38" s="355">
        <v>12.2</v>
      </c>
      <c r="L38" s="355">
        <f>VLOOKUP(Table949134[[#This Row],[مؤسسات السوق المالية]],[2]!Table4[[report name]:[الربع الثالث]],4,0)</f>
        <v>10.5</v>
      </c>
    </row>
    <row r="39" spans="3:13" ht="15.75" thickBot="1">
      <c r="C39" s="116">
        <v>28</v>
      </c>
      <c r="D39" s="404" t="s">
        <v>717</v>
      </c>
      <c r="E39" s="61" t="s">
        <v>718</v>
      </c>
      <c r="F39" s="355">
        <v>9</v>
      </c>
      <c r="G39" s="355">
        <v>14.5</v>
      </c>
      <c r="H39" s="355">
        <v>9.3478260869565215</v>
      </c>
      <c r="I39" s="355">
        <v>9.5</v>
      </c>
      <c r="J39" s="355">
        <v>9.3000000000000007</v>
      </c>
      <c r="K39" s="355">
        <v>12.68085106382979</v>
      </c>
      <c r="L39" s="355">
        <f>VLOOKUP(Table949134[[#This Row],[مؤسسات السوق المالية]],[2]!Table4[[report name]:[الربع الثالث]],4,0)</f>
        <v>14.881188118811879</v>
      </c>
    </row>
    <row r="40" spans="3:13" ht="15.75" thickBot="1">
      <c r="C40" s="116">
        <v>29</v>
      </c>
      <c r="D40" s="404" t="s">
        <v>949</v>
      </c>
      <c r="E40" s="61" t="s">
        <v>685</v>
      </c>
      <c r="F40" s="355" t="s">
        <v>0</v>
      </c>
      <c r="G40" s="355">
        <v>7.5</v>
      </c>
      <c r="H40" s="355" t="s">
        <v>0</v>
      </c>
      <c r="I40" s="355">
        <v>10</v>
      </c>
      <c r="J40" s="355" t="s">
        <v>0</v>
      </c>
      <c r="K40" s="355">
        <v>13</v>
      </c>
      <c r="L40" s="355">
        <f>VLOOKUP(Table949134[[#This Row],[مؤسسات السوق المالية]],[2]!Table4[[report name]:[الربع الثالث]],4,0)</f>
        <v>5.333333333333333</v>
      </c>
    </row>
    <row r="41" spans="3:13" ht="15.75" thickBot="1">
      <c r="C41" s="116">
        <v>30</v>
      </c>
      <c r="D41" s="404" t="s">
        <v>664</v>
      </c>
      <c r="E41" s="61" t="s">
        <v>565</v>
      </c>
      <c r="F41" s="355" t="s">
        <v>0</v>
      </c>
      <c r="G41" s="355" t="s">
        <v>0</v>
      </c>
      <c r="H41" s="355">
        <v>6</v>
      </c>
      <c r="I41" s="355">
        <v>4</v>
      </c>
      <c r="J41" s="355" t="s">
        <v>0</v>
      </c>
      <c r="K41" s="355">
        <v>13</v>
      </c>
      <c r="L41" s="355">
        <f>VLOOKUP(Table949134[[#This Row],[مؤسسات السوق المالية]],[2]!Table4[[report name]:[الربع الثالث]],4,0)</f>
        <v>8</v>
      </c>
    </row>
    <row r="42" spans="3:13" s="19" customFormat="1" ht="15.75" thickBot="1">
      <c r="C42" s="116">
        <v>31</v>
      </c>
      <c r="D42" s="404" t="s">
        <v>1189</v>
      </c>
      <c r="E42" s="354" t="s">
        <v>623</v>
      </c>
      <c r="F42" s="355" t="s">
        <v>0</v>
      </c>
      <c r="G42" s="355" t="s">
        <v>0</v>
      </c>
      <c r="H42" s="355" t="s">
        <v>0</v>
      </c>
      <c r="I42" s="355" t="s">
        <v>0</v>
      </c>
      <c r="J42" s="355" t="s">
        <v>0</v>
      </c>
      <c r="K42" s="355">
        <v>13.5</v>
      </c>
      <c r="L42" s="355">
        <f>VLOOKUP(Table949134[[#This Row],[مؤسسات السوق المالية]],[2]!Table4[[report name]:[الربع الثالث]],4,0)</f>
        <v>41</v>
      </c>
      <c r="M42" s="98"/>
    </row>
    <row r="43" spans="3:13" s="19" customFormat="1" ht="15.75" thickBot="1">
      <c r="C43" s="116">
        <v>32</v>
      </c>
      <c r="D43" s="404" t="s">
        <v>634</v>
      </c>
      <c r="E43" s="61" t="s">
        <v>635</v>
      </c>
      <c r="F43" s="355">
        <v>8.8461538461538467</v>
      </c>
      <c r="G43" s="355">
        <v>11.486111111111111</v>
      </c>
      <c r="H43" s="355">
        <v>12.554347826086961</v>
      </c>
      <c r="I43" s="355">
        <v>11.17391304347826</v>
      </c>
      <c r="J43" s="355">
        <v>12.36824324324324</v>
      </c>
      <c r="K43" s="355">
        <v>13.893333333333331</v>
      </c>
      <c r="L43" s="355">
        <f>VLOOKUP(Table949134[[#This Row],[مؤسسات السوق المالية]],[2]!Table4[[report name]:[الربع الثالث]],4,0)</f>
        <v>16.655555555555559</v>
      </c>
      <c r="M43" s="98"/>
    </row>
    <row r="44" spans="3:13" ht="15.75" thickBot="1">
      <c r="C44" s="116">
        <v>33</v>
      </c>
      <c r="D44" s="404" t="s">
        <v>519</v>
      </c>
      <c r="E44" s="61" t="s">
        <v>1188</v>
      </c>
      <c r="F44" s="355">
        <v>8</v>
      </c>
      <c r="G44" s="355">
        <v>9.6923076923076916</v>
      </c>
      <c r="H44" s="355">
        <v>10.45</v>
      </c>
      <c r="I44" s="355">
        <v>9.8000000000000007</v>
      </c>
      <c r="J44" s="355">
        <v>8.764705882352942</v>
      </c>
      <c r="K44" s="355">
        <v>13.941176470588241</v>
      </c>
      <c r="L44" s="355" t="str">
        <f>VLOOKUP(Table949134[[#This Row],[مؤسسات السوق المالية]],[2]!Table4[[report name]:[الربع الثالث]],4,0)</f>
        <v>-</v>
      </c>
    </row>
    <row r="45" spans="3:13" ht="15.75" thickBot="1">
      <c r="C45" s="116">
        <v>34</v>
      </c>
      <c r="D45" s="404" t="s">
        <v>601</v>
      </c>
      <c r="E45" s="61" t="s">
        <v>602</v>
      </c>
      <c r="F45" s="355" t="s">
        <v>0</v>
      </c>
      <c r="G45" s="355" t="s">
        <v>0</v>
      </c>
      <c r="H45" s="355" t="s">
        <v>0</v>
      </c>
      <c r="I45" s="355" t="s">
        <v>0</v>
      </c>
      <c r="J45" s="355">
        <v>40</v>
      </c>
      <c r="K45" s="355">
        <v>14</v>
      </c>
      <c r="L45" s="355">
        <f>VLOOKUP(Table949134[[#This Row],[مؤسسات السوق المالية]],[2]!Table4[[report name]:[الربع الثالث]],4,0)</f>
        <v>33.714285714285722</v>
      </c>
    </row>
    <row r="46" spans="3:13" ht="15.75" thickBot="1">
      <c r="C46" s="116">
        <v>35</v>
      </c>
      <c r="D46" s="404" t="s">
        <v>517</v>
      </c>
      <c r="E46" s="61" t="s">
        <v>978</v>
      </c>
      <c r="F46" s="355">
        <v>8.1839080459770113</v>
      </c>
      <c r="G46" s="355">
        <v>17.07692307692308</v>
      </c>
      <c r="H46" s="355">
        <v>15.46153846153846</v>
      </c>
      <c r="I46" s="355">
        <v>15.368421052631581</v>
      </c>
      <c r="J46" s="355">
        <v>17.241379310344829</v>
      </c>
      <c r="K46" s="355">
        <v>14.573333333333331</v>
      </c>
      <c r="L46" s="355">
        <f>VLOOKUP(Table949134[[#This Row],[مؤسسات السوق المالية]],[2]!Table4[[report name]:[الربع الثالث]],4,0)</f>
        <v>19.564102564102569</v>
      </c>
    </row>
    <row r="47" spans="3:13" ht="15.75" thickBot="1">
      <c r="C47" s="116">
        <v>36</v>
      </c>
      <c r="D47" s="404" t="s">
        <v>501</v>
      </c>
      <c r="E47" s="61" t="s">
        <v>980</v>
      </c>
      <c r="F47" s="355">
        <v>10.96875</v>
      </c>
      <c r="G47" s="355">
        <v>9.8260869565217384</v>
      </c>
      <c r="H47" s="355">
        <v>11.25</v>
      </c>
      <c r="I47" s="355">
        <v>11.54166666666667</v>
      </c>
      <c r="J47" s="355">
        <v>13.41176470588235</v>
      </c>
      <c r="K47" s="355">
        <v>14.71428571428571</v>
      </c>
      <c r="L47" s="355">
        <f>VLOOKUP(Table949134[[#This Row],[مؤسسات السوق المالية]],[2]!Table4[[report name]:[الربع الثالث]],4,0)</f>
        <v>15.75</v>
      </c>
    </row>
    <row r="48" spans="3:13" ht="15.75" thickBot="1">
      <c r="C48" s="116">
        <v>37</v>
      </c>
      <c r="D48" s="404" t="s">
        <v>709</v>
      </c>
      <c r="E48" s="61" t="s">
        <v>710</v>
      </c>
      <c r="F48" s="355" t="s">
        <v>0</v>
      </c>
      <c r="G48" s="355" t="s">
        <v>0</v>
      </c>
      <c r="H48" s="355">
        <v>6.3333333333333321</v>
      </c>
      <c r="I48" s="355" t="s">
        <v>0</v>
      </c>
      <c r="J48" s="355">
        <v>11</v>
      </c>
      <c r="K48" s="355">
        <v>16</v>
      </c>
      <c r="L48" s="355">
        <f>VLOOKUP(Table949134[[#This Row],[مؤسسات السوق المالية]],[2]!Table4[[report name]:[الربع الثالث]],4,0)</f>
        <v>6.3333333333333321</v>
      </c>
    </row>
    <row r="49" spans="3:29" ht="15.75" thickBot="1">
      <c r="C49" s="116">
        <v>38</v>
      </c>
      <c r="D49" s="404" t="s">
        <v>520</v>
      </c>
      <c r="E49" s="61" t="s">
        <v>1021</v>
      </c>
      <c r="F49" s="355">
        <v>7</v>
      </c>
      <c r="G49" s="355">
        <v>7</v>
      </c>
      <c r="H49" s="355" t="s">
        <v>0</v>
      </c>
      <c r="I49" s="355">
        <v>6</v>
      </c>
      <c r="J49" s="355" t="s">
        <v>0</v>
      </c>
      <c r="K49" s="355">
        <v>16.5</v>
      </c>
      <c r="L49" s="355" t="str">
        <f>VLOOKUP(Table949134[[#This Row],[مؤسسات السوق المالية]],[2]!Table4[[report name]:[الربع الثالث]],4,0)</f>
        <v>-</v>
      </c>
    </row>
    <row r="50" spans="3:29" ht="15.75" thickBot="1">
      <c r="C50" s="116">
        <v>39</v>
      </c>
      <c r="D50" s="404" t="s">
        <v>611</v>
      </c>
      <c r="E50" s="61" t="s">
        <v>643</v>
      </c>
      <c r="F50" s="355">
        <v>4.5</v>
      </c>
      <c r="G50" s="355">
        <v>9.1999999999999993</v>
      </c>
      <c r="H50" s="355">
        <v>11</v>
      </c>
      <c r="I50" s="355">
        <v>16.5</v>
      </c>
      <c r="J50" s="355">
        <v>9</v>
      </c>
      <c r="K50" s="355">
        <v>17</v>
      </c>
      <c r="L50" s="355">
        <f>VLOOKUP(Table949134[[#This Row],[مؤسسات السوق المالية]],[2]!Table4[[report name]:[الربع الثالث]],4,0)</f>
        <v>8.5</v>
      </c>
    </row>
    <row r="51" spans="3:29" ht="15.75" thickBot="1">
      <c r="C51" s="116">
        <v>40</v>
      </c>
      <c r="D51" s="404" t="s">
        <v>576</v>
      </c>
      <c r="E51" s="61" t="s">
        <v>1066</v>
      </c>
      <c r="F51" s="355" t="s">
        <v>0</v>
      </c>
      <c r="G51" s="355" t="s">
        <v>0</v>
      </c>
      <c r="H51" s="355">
        <v>43.5</v>
      </c>
      <c r="I51" s="355">
        <v>45</v>
      </c>
      <c r="J51" s="355">
        <v>22.666666666666671</v>
      </c>
      <c r="K51" s="355">
        <v>17.142857142857139</v>
      </c>
      <c r="L51" s="355">
        <f>VLOOKUP(Table949134[[#This Row],[مؤسسات السوق المالية]],[2]!Table4[[report name]:[الربع الثالث]],4,0)</f>
        <v>9.8000000000000007</v>
      </c>
    </row>
    <row r="52" spans="3:29" ht="15.75" thickBot="1">
      <c r="C52" s="116">
        <v>41</v>
      </c>
      <c r="D52" s="404" t="s">
        <v>560</v>
      </c>
      <c r="E52" s="61" t="s">
        <v>1002</v>
      </c>
      <c r="F52" s="355" t="s">
        <v>0</v>
      </c>
      <c r="G52" s="355">
        <v>3</v>
      </c>
      <c r="H52" s="355">
        <v>9</v>
      </c>
      <c r="I52" s="355">
        <v>28</v>
      </c>
      <c r="J52" s="355" t="s">
        <v>0</v>
      </c>
      <c r="K52" s="355">
        <v>18</v>
      </c>
      <c r="L52" s="355">
        <f>VLOOKUP(Table949134[[#This Row],[مؤسسات السوق المالية]],[2]!Table4[[report name]:[الربع الثالث]],4,0)</f>
        <v>51.333333333333343</v>
      </c>
    </row>
    <row r="53" spans="3:29" ht="15.75" thickBot="1">
      <c r="C53" s="116">
        <v>42</v>
      </c>
      <c r="D53" s="404" t="s">
        <v>678</v>
      </c>
      <c r="E53" s="61" t="s">
        <v>1019</v>
      </c>
      <c r="F53" s="355">
        <v>8.4285714285714288</v>
      </c>
      <c r="G53" s="355">
        <v>8.3333333333333339</v>
      </c>
      <c r="H53" s="355">
        <v>5.666666666666667</v>
      </c>
      <c r="I53" s="355">
        <v>12.875</v>
      </c>
      <c r="J53" s="355">
        <v>8.8461538461538467</v>
      </c>
      <c r="K53" s="355">
        <v>18</v>
      </c>
      <c r="L53" s="355">
        <f>VLOOKUP(Table949134[[#This Row],[مؤسسات السوق المالية]],[2]!Table4[[report name]:[الربع الثالث]],4,0)</f>
        <v>8</v>
      </c>
    </row>
    <row r="54" spans="3:29" ht="15.75" thickBot="1">
      <c r="C54" s="116">
        <v>43</v>
      </c>
      <c r="D54" s="404" t="s">
        <v>538</v>
      </c>
      <c r="E54" s="61" t="s">
        <v>1005</v>
      </c>
      <c r="F54" s="355" t="s">
        <v>0</v>
      </c>
      <c r="G54" s="355" t="s">
        <v>0</v>
      </c>
      <c r="H54" s="355" t="s">
        <v>0</v>
      </c>
      <c r="I54" s="355">
        <v>31</v>
      </c>
      <c r="J54" s="355">
        <v>9</v>
      </c>
      <c r="K54" s="355">
        <v>19</v>
      </c>
      <c r="L54" s="355" t="str">
        <f>VLOOKUP(Table949134[[#This Row],[مؤسسات السوق المالية]],[2]!Table4[[report name]:[الربع الثالث]],4,0)</f>
        <v>-</v>
      </c>
    </row>
    <row r="55" spans="3:29" ht="15.75" thickBot="1">
      <c r="C55" s="116">
        <v>44</v>
      </c>
      <c r="D55" s="404" t="s">
        <v>548</v>
      </c>
      <c r="E55" s="61" t="s">
        <v>1003</v>
      </c>
      <c r="F55" s="355" t="s">
        <v>0</v>
      </c>
      <c r="G55" s="355" t="s">
        <v>0</v>
      </c>
      <c r="H55" s="355" t="s">
        <v>0</v>
      </c>
      <c r="I55" s="355">
        <v>11</v>
      </c>
      <c r="J55" s="355">
        <v>20</v>
      </c>
      <c r="K55" s="355">
        <v>20</v>
      </c>
      <c r="L55" s="355">
        <f>VLOOKUP(Table949134[[#This Row],[مؤسسات السوق المالية]],[2]!Table4[[report name]:[الربع الثالث]],4,0)</f>
        <v>14</v>
      </c>
    </row>
    <row r="56" spans="3:29" ht="15.75" thickBot="1">
      <c r="C56" s="116">
        <v>45</v>
      </c>
      <c r="D56" s="404" t="s">
        <v>540</v>
      </c>
      <c r="E56" s="61" t="s">
        <v>541</v>
      </c>
      <c r="F56" s="355" t="s">
        <v>0</v>
      </c>
      <c r="G56" s="355">
        <v>11</v>
      </c>
      <c r="H56" s="355">
        <v>13</v>
      </c>
      <c r="I56" s="355" t="s">
        <v>0</v>
      </c>
      <c r="J56" s="355" t="s">
        <v>0</v>
      </c>
      <c r="K56" s="355">
        <v>20</v>
      </c>
      <c r="L56" s="355">
        <f>VLOOKUP(Table949134[[#This Row],[مؤسسات السوق المالية]],[2]!Table4[[report name]:[الربع الثالث]],4,0)</f>
        <v>11.8</v>
      </c>
    </row>
    <row r="57" spans="3:29" ht="15.75" thickBot="1">
      <c r="C57" s="116">
        <v>46</v>
      </c>
      <c r="D57" s="404" t="s">
        <v>562</v>
      </c>
      <c r="E57" s="61" t="s">
        <v>1018</v>
      </c>
      <c r="F57" s="355">
        <v>14</v>
      </c>
      <c r="G57" s="355">
        <v>13</v>
      </c>
      <c r="H57" s="355">
        <v>8</v>
      </c>
      <c r="I57" s="355" t="s">
        <v>0</v>
      </c>
      <c r="J57" s="355" t="s">
        <v>0</v>
      </c>
      <c r="K57" s="355">
        <v>21</v>
      </c>
      <c r="L57" s="355">
        <f>VLOOKUP(Table949134[[#This Row],[مؤسسات السوق المالية]],[2]!Table4[[report name]:[الربع الثالث]],4,0)</f>
        <v>27.333333333333329</v>
      </c>
    </row>
    <row r="58" spans="3:29" ht="15.75" thickBot="1">
      <c r="C58" s="116">
        <v>47</v>
      </c>
      <c r="D58" s="404" t="s">
        <v>473</v>
      </c>
      <c r="E58" s="61" t="s">
        <v>1024</v>
      </c>
      <c r="F58" s="355" t="s">
        <v>0</v>
      </c>
      <c r="G58" s="355">
        <v>4</v>
      </c>
      <c r="H58" s="355" t="s">
        <v>0</v>
      </c>
      <c r="I58" s="355" t="s">
        <v>0</v>
      </c>
      <c r="J58" s="355" t="s">
        <v>0</v>
      </c>
      <c r="K58" s="355">
        <v>22</v>
      </c>
      <c r="L58" s="355" t="str">
        <f>VLOOKUP(Table949134[[#This Row],[مؤسسات السوق المالية]],[2]!Table4[[report name]:[الربع الثالث]],4,0)</f>
        <v>-</v>
      </c>
    </row>
    <row r="59" spans="3:29" ht="15.75" thickBot="1">
      <c r="C59" s="116">
        <v>48</v>
      </c>
      <c r="D59" s="404" t="s">
        <v>475</v>
      </c>
      <c r="E59" s="61" t="s">
        <v>1036</v>
      </c>
      <c r="F59" s="355">
        <v>17</v>
      </c>
      <c r="G59" s="355">
        <v>17.333333333333329</v>
      </c>
      <c r="H59" s="355" t="s">
        <v>0</v>
      </c>
      <c r="I59" s="355">
        <v>10</v>
      </c>
      <c r="J59" s="355" t="s">
        <v>0</v>
      </c>
      <c r="K59" s="355">
        <v>23</v>
      </c>
      <c r="L59" s="355" t="str">
        <f>VLOOKUP(Table949134[[#This Row],[مؤسسات السوق المالية]],[2]!Table4[[report name]:[الربع الثالث]],4,0)</f>
        <v>-</v>
      </c>
    </row>
    <row r="60" spans="3:29" ht="15.75" thickBot="1">
      <c r="C60" s="116">
        <v>49</v>
      </c>
      <c r="D60" s="404" t="s">
        <v>596</v>
      </c>
      <c r="E60" s="61" t="s">
        <v>1037</v>
      </c>
      <c r="F60" s="355">
        <v>3</v>
      </c>
      <c r="G60" s="355">
        <v>27</v>
      </c>
      <c r="H60" s="355" t="s">
        <v>0</v>
      </c>
      <c r="I60" s="355">
        <v>26</v>
      </c>
      <c r="J60" s="355">
        <v>27</v>
      </c>
      <c r="K60" s="355">
        <v>24.5</v>
      </c>
      <c r="L60" s="355">
        <f>VLOOKUP(Table949134[[#This Row],[مؤسسات السوق المالية]],[2]!Table4[[report name]:[الربع الثالث]],4,0)</f>
        <v>43</v>
      </c>
    </row>
    <row r="61" spans="3:29" ht="15.75" thickBot="1">
      <c r="C61" s="116">
        <v>50</v>
      </c>
      <c r="D61" s="404" t="s">
        <v>489</v>
      </c>
      <c r="E61" s="61" t="s">
        <v>998</v>
      </c>
      <c r="F61" s="355">
        <v>9</v>
      </c>
      <c r="G61" s="355">
        <v>8.8235294117647065</v>
      </c>
      <c r="H61" s="355">
        <v>15</v>
      </c>
      <c r="I61" s="355">
        <v>1</v>
      </c>
      <c r="J61" s="355" t="s">
        <v>0</v>
      </c>
      <c r="K61" s="355">
        <v>27.666666666666671</v>
      </c>
      <c r="L61" s="355" t="str">
        <f>VLOOKUP(Table949134[[#This Row],[مؤسسات السوق المالية]],[2]!Table4[[report name]:[الربع الثالث]],4,0)</f>
        <v>-</v>
      </c>
    </row>
    <row r="62" spans="3:29" ht="15.75" thickBot="1">
      <c r="C62" s="116">
        <v>51</v>
      </c>
      <c r="D62" s="404" t="s">
        <v>458</v>
      </c>
      <c r="E62" s="61" t="s">
        <v>1016</v>
      </c>
      <c r="F62" s="355">
        <v>7</v>
      </c>
      <c r="G62" s="355" t="s">
        <v>0</v>
      </c>
      <c r="H62" s="355">
        <v>8</v>
      </c>
      <c r="I62" s="355" t="s">
        <v>0</v>
      </c>
      <c r="J62" s="355" t="s">
        <v>0</v>
      </c>
      <c r="K62" s="355">
        <v>37</v>
      </c>
      <c r="L62" s="355" t="str">
        <f>VLOOKUP(Table949134[[#This Row],[مؤسسات السوق المالية]],[2]!Table4[[report name]:[الربع الثالث]],4,0)</f>
        <v>-</v>
      </c>
      <c r="AB62" s="26"/>
      <c r="AC62" s="242"/>
    </row>
    <row r="63" spans="3:29" ht="15.75" thickBot="1">
      <c r="C63" s="116">
        <v>52</v>
      </c>
      <c r="D63" s="404" t="s">
        <v>552</v>
      </c>
      <c r="E63" s="61" t="s">
        <v>1030</v>
      </c>
      <c r="F63" s="355" t="s">
        <v>0</v>
      </c>
      <c r="G63" s="355">
        <v>15</v>
      </c>
      <c r="H63" s="355">
        <v>10</v>
      </c>
      <c r="I63" s="355">
        <v>18.333333333333329</v>
      </c>
      <c r="J63" s="355">
        <v>11</v>
      </c>
      <c r="K63" s="355">
        <v>54</v>
      </c>
      <c r="L63" s="355">
        <f>VLOOKUP(Table949134[[#This Row],[مؤسسات السوق المالية]],[2]!Table4[[report name]:[الربع الثالث]],4,0)</f>
        <v>21</v>
      </c>
      <c r="AB63" s="26"/>
    </row>
    <row r="64" spans="3:29" ht="15.75" thickBot="1">
      <c r="C64" s="116">
        <v>53</v>
      </c>
      <c r="D64" s="404" t="s">
        <v>1163</v>
      </c>
      <c r="E64" s="354" t="s">
        <v>1164</v>
      </c>
      <c r="F64" s="355" t="s">
        <v>0</v>
      </c>
      <c r="G64" s="355" t="s">
        <v>0</v>
      </c>
      <c r="H64" s="355" t="s">
        <v>0</v>
      </c>
      <c r="I64" s="355" t="s">
        <v>0</v>
      </c>
      <c r="J64" s="355" t="s">
        <v>0</v>
      </c>
      <c r="K64" s="355">
        <v>55</v>
      </c>
      <c r="L64" s="355" t="str">
        <f>VLOOKUP(Table949134[[#This Row],[مؤسسات السوق المالية]],[2]!Table4[[report name]:[الربع الثالث]],4,0)</f>
        <v>-</v>
      </c>
    </row>
    <row r="65" spans="3:12" ht="15.75" thickBot="1">
      <c r="C65" s="116">
        <v>54</v>
      </c>
      <c r="D65" s="404" t="s">
        <v>1160</v>
      </c>
      <c r="E65" s="61" t="s">
        <v>1162</v>
      </c>
      <c r="F65" s="355" t="s">
        <v>0</v>
      </c>
      <c r="G65" s="355" t="s">
        <v>0</v>
      </c>
      <c r="H65" s="355" t="s">
        <v>0</v>
      </c>
      <c r="I65" s="355" t="s">
        <v>0</v>
      </c>
      <c r="J65" s="355">
        <v>228</v>
      </c>
      <c r="K65" s="355" t="s">
        <v>0</v>
      </c>
      <c r="L65" s="355" t="str">
        <f>VLOOKUP(Table949134[[#This Row],[مؤسسات السوق المالية]],[2]!Table4[[report name]:[الربع الثالث]],4,0)</f>
        <v>-</v>
      </c>
    </row>
    <row r="66" spans="3:12" ht="15.75" thickBot="1">
      <c r="C66" s="116">
        <v>55</v>
      </c>
      <c r="D66" s="404" t="s">
        <v>763</v>
      </c>
      <c r="E66" s="61" t="s">
        <v>764</v>
      </c>
      <c r="F66" s="355" t="s">
        <v>0</v>
      </c>
      <c r="G66" s="355" t="s">
        <v>0</v>
      </c>
      <c r="H66" s="355" t="s">
        <v>0</v>
      </c>
      <c r="I66" s="355" t="s">
        <v>0</v>
      </c>
      <c r="J66" s="355">
        <v>25</v>
      </c>
      <c r="K66" s="355" t="s">
        <v>0</v>
      </c>
      <c r="L66" s="355" t="str">
        <f>VLOOKUP(Table949134[[#This Row],[مؤسسات السوق المالية]],[2]!Table4[[report name]:[الربع الثالث]],4,0)</f>
        <v>-</v>
      </c>
    </row>
    <row r="67" spans="3:12" ht="15.75" thickBot="1">
      <c r="C67" s="116">
        <v>56</v>
      </c>
      <c r="D67" s="404" t="s">
        <v>711</v>
      </c>
      <c r="E67" s="61" t="s">
        <v>625</v>
      </c>
      <c r="F67" s="355" t="s">
        <v>0</v>
      </c>
      <c r="G67" s="355" t="s">
        <v>0</v>
      </c>
      <c r="H67" s="355" t="s">
        <v>0</v>
      </c>
      <c r="I67" s="355" t="s">
        <v>0</v>
      </c>
      <c r="J67" s="355">
        <v>14</v>
      </c>
      <c r="K67" s="355" t="s">
        <v>0</v>
      </c>
      <c r="L67" s="355">
        <f>VLOOKUP(Table949134[[#This Row],[مؤسسات السوق المالية]],[2]!Table4[[report name]:[الربع الثالث]],4,0)</f>
        <v>6</v>
      </c>
    </row>
    <row r="68" spans="3:12" ht="15.75" thickBot="1">
      <c r="C68" s="116">
        <v>57</v>
      </c>
      <c r="D68" s="404" t="s">
        <v>544</v>
      </c>
      <c r="E68" s="61" t="s">
        <v>1012</v>
      </c>
      <c r="F68" s="355" t="s">
        <v>0</v>
      </c>
      <c r="G68" s="355" t="s">
        <v>0</v>
      </c>
      <c r="H68" s="355">
        <v>29</v>
      </c>
      <c r="I68" s="355" t="s">
        <v>0</v>
      </c>
      <c r="J68" s="355">
        <v>9</v>
      </c>
      <c r="K68" s="355" t="s">
        <v>0</v>
      </c>
      <c r="L68" s="355" t="str">
        <f>VLOOKUP(Table949134[[#This Row],[مؤسسات السوق المالية]],[2]!Table4[[report name]:[الربع الثالث]],4,0)</f>
        <v>-</v>
      </c>
    </row>
    <row r="69" spans="3:12" ht="15.75" thickBot="1">
      <c r="C69" s="116">
        <v>58</v>
      </c>
      <c r="D69" s="404" t="s">
        <v>693</v>
      </c>
      <c r="E69" s="61" t="s">
        <v>1062</v>
      </c>
      <c r="F69" s="355" t="s">
        <v>0</v>
      </c>
      <c r="G69" s="355" t="s">
        <v>0</v>
      </c>
      <c r="H69" s="355">
        <v>19</v>
      </c>
      <c r="I69" s="355" t="s">
        <v>0</v>
      </c>
      <c r="J69" s="355" t="s">
        <v>0</v>
      </c>
      <c r="K69" s="355" t="s">
        <v>0</v>
      </c>
      <c r="L69" s="355" t="str">
        <f>VLOOKUP(Table949134[[#This Row],[مؤسسات السوق المالية]],[2]!Table4[[report name]:[الربع الثالث]],4,0)</f>
        <v>-</v>
      </c>
    </row>
    <row r="70" spans="3:12" ht="15.75" thickBot="1">
      <c r="C70" s="116">
        <v>59</v>
      </c>
      <c r="D70" s="404" t="s">
        <v>1199</v>
      </c>
      <c r="E70" s="61" t="s">
        <v>1200</v>
      </c>
      <c r="F70" s="355" t="s">
        <v>0</v>
      </c>
      <c r="G70" s="355" t="s">
        <v>0</v>
      </c>
      <c r="H70" s="355">
        <v>15</v>
      </c>
      <c r="I70" s="355" t="s">
        <v>0</v>
      </c>
      <c r="J70" s="355">
        <v>6</v>
      </c>
      <c r="K70" s="355" t="s">
        <v>0</v>
      </c>
      <c r="L70" s="355">
        <f>VLOOKUP(Table949134[[#This Row],[مؤسسات السوق المالية]],[2]!Table4[[report name]:[الربع الثالث]],4,0)</f>
        <v>8</v>
      </c>
    </row>
    <row r="71" spans="3:12" ht="15.75" thickBot="1">
      <c r="C71" s="116">
        <v>60</v>
      </c>
      <c r="D71" s="404" t="s">
        <v>495</v>
      </c>
      <c r="E71" s="61" t="s">
        <v>496</v>
      </c>
      <c r="F71" s="355" t="s">
        <v>0</v>
      </c>
      <c r="G71" s="355" t="s">
        <v>0</v>
      </c>
      <c r="H71" s="355">
        <v>7.5</v>
      </c>
      <c r="I71" s="355" t="s">
        <v>0</v>
      </c>
      <c r="J71" s="355">
        <v>3</v>
      </c>
      <c r="K71" s="355" t="s">
        <v>0</v>
      </c>
      <c r="L71" s="355" t="str">
        <f>VLOOKUP(Table949134[[#This Row],[مؤسسات السوق المالية]],[2]!Table4[[report name]:[الربع الثالث]],4,0)</f>
        <v>-</v>
      </c>
    </row>
    <row r="72" spans="3:12" ht="15.75" thickBot="1">
      <c r="C72" s="116">
        <v>61</v>
      </c>
      <c r="D72" s="404" t="s">
        <v>522</v>
      </c>
      <c r="E72" s="61" t="s">
        <v>1001</v>
      </c>
      <c r="F72" s="355" t="s">
        <v>0</v>
      </c>
      <c r="G72" s="355">
        <v>21</v>
      </c>
      <c r="H72" s="355">
        <v>8</v>
      </c>
      <c r="I72" s="355" t="s">
        <v>0</v>
      </c>
      <c r="J72" s="355" t="s">
        <v>0</v>
      </c>
      <c r="K72" s="355" t="s">
        <v>0</v>
      </c>
      <c r="L72" s="355">
        <f>VLOOKUP(Table949134[[#This Row],[مؤسسات السوق المالية]],[2]!Table4[[report name]:[الربع الثالث]],4,0)</f>
        <v>21.8</v>
      </c>
    </row>
    <row r="73" spans="3:12" ht="15.75" thickBot="1">
      <c r="C73" s="116">
        <v>62</v>
      </c>
      <c r="D73" s="404" t="s">
        <v>1180</v>
      </c>
      <c r="E73" s="61" t="s">
        <v>1181</v>
      </c>
      <c r="F73" s="355" t="s">
        <v>0</v>
      </c>
      <c r="G73" s="355">
        <v>18</v>
      </c>
      <c r="H73" s="355" t="s">
        <v>0</v>
      </c>
      <c r="I73" s="355" t="s">
        <v>0</v>
      </c>
      <c r="J73" s="355" t="s">
        <v>0</v>
      </c>
      <c r="K73" s="355" t="s">
        <v>0</v>
      </c>
      <c r="L73" s="355" t="str">
        <f>VLOOKUP(Table949134[[#This Row],[مؤسسات السوق المالية]],[2]!Table4[[report name]:[الربع الثالث]],4,0)</f>
        <v>-</v>
      </c>
    </row>
    <row r="74" spans="3:12" ht="15.75" thickBot="1">
      <c r="C74" s="116">
        <v>63</v>
      </c>
      <c r="D74" s="404" t="s">
        <v>692</v>
      </c>
      <c r="E74" s="61" t="s">
        <v>535</v>
      </c>
      <c r="F74" s="355" t="s">
        <v>0</v>
      </c>
      <c r="G74" s="355">
        <v>14</v>
      </c>
      <c r="H74" s="355">
        <v>22</v>
      </c>
      <c r="I74" s="355" t="s">
        <v>0</v>
      </c>
      <c r="J74" s="355">
        <v>2</v>
      </c>
      <c r="K74" s="355" t="s">
        <v>0</v>
      </c>
      <c r="L74" s="355" t="str">
        <f>VLOOKUP(Table949134[[#This Row],[مؤسسات السوق المالية]],[2]!Table4[[report name]:[الربع الثالث]],4,0)</f>
        <v>-</v>
      </c>
    </row>
    <row r="75" spans="3:12" ht="15.75" thickBot="1">
      <c r="C75" s="116">
        <v>64</v>
      </c>
      <c r="D75" s="404" t="s">
        <v>1156</v>
      </c>
      <c r="E75" s="70" t="s">
        <v>1155</v>
      </c>
      <c r="F75" s="355" t="s">
        <v>0</v>
      </c>
      <c r="G75" s="355">
        <v>12.5</v>
      </c>
      <c r="H75" s="355" t="s">
        <v>0</v>
      </c>
      <c r="I75" s="355" t="s">
        <v>0</v>
      </c>
      <c r="J75" s="355" t="s">
        <v>0</v>
      </c>
      <c r="K75" s="355" t="s">
        <v>0</v>
      </c>
      <c r="L75" s="355">
        <f>VLOOKUP(Table949134[[#This Row],[مؤسسات السوق المالية]],[2]!Table4[[report name]:[الربع الثالث]],4,0)</f>
        <v>18.5</v>
      </c>
    </row>
    <row r="76" spans="3:12" ht="15.75" thickBot="1">
      <c r="C76" s="116">
        <v>65</v>
      </c>
      <c r="D76" s="404" t="s">
        <v>594</v>
      </c>
      <c r="E76" s="61" t="s">
        <v>739</v>
      </c>
      <c r="F76" s="355" t="s">
        <v>0</v>
      </c>
      <c r="G76" s="355">
        <v>9</v>
      </c>
      <c r="H76" s="355" t="s">
        <v>0</v>
      </c>
      <c r="I76" s="355" t="s">
        <v>0</v>
      </c>
      <c r="J76" s="355" t="s">
        <v>0</v>
      </c>
      <c r="K76" s="355" t="s">
        <v>0</v>
      </c>
      <c r="L76" s="355" t="str">
        <f>VLOOKUP(Table949134[[#This Row],[مؤسسات السوق المالية]],[2]!Table4[[report name]:[الربع الثالث]],4,0)</f>
        <v>-</v>
      </c>
    </row>
    <row r="77" spans="3:12" ht="15.75" thickBot="1">
      <c r="C77" s="116">
        <v>66</v>
      </c>
      <c r="D77" s="404" t="s">
        <v>734</v>
      </c>
      <c r="E77" s="61" t="s">
        <v>735</v>
      </c>
      <c r="F77" s="355" t="s">
        <v>0</v>
      </c>
      <c r="G77" s="355">
        <v>7</v>
      </c>
      <c r="H77" s="355" t="s">
        <v>0</v>
      </c>
      <c r="I77" s="355" t="s">
        <v>0</v>
      </c>
      <c r="J77" s="355" t="s">
        <v>0</v>
      </c>
      <c r="K77" s="355" t="s">
        <v>0</v>
      </c>
      <c r="L77" s="355" t="str">
        <f>VLOOKUP(Table949134[[#This Row],[مؤسسات السوق المالية]],[2]!Table4[[report name]:[الربع الثالث]],4,0)</f>
        <v>-</v>
      </c>
    </row>
    <row r="78" spans="3:12" ht="15.75" thickBot="1">
      <c r="C78" s="116">
        <v>67</v>
      </c>
      <c r="D78" s="404" t="s">
        <v>466</v>
      </c>
      <c r="E78" s="61" t="s">
        <v>1041</v>
      </c>
      <c r="F78" s="355" t="s">
        <v>0</v>
      </c>
      <c r="G78" s="355" t="s">
        <v>0</v>
      </c>
      <c r="H78" s="355" t="s">
        <v>0</v>
      </c>
      <c r="I78" s="355">
        <v>19.5</v>
      </c>
      <c r="J78" s="355" t="s">
        <v>0</v>
      </c>
      <c r="K78" s="355" t="s">
        <v>0</v>
      </c>
      <c r="L78" s="355">
        <f>VLOOKUP(Table949134[[#This Row],[مؤسسات السوق المالية]],[2]!Table4[[report name]:[الربع الثالث]],4,0)</f>
        <v>3</v>
      </c>
    </row>
    <row r="79" spans="3:12" ht="15.75" thickBot="1">
      <c r="C79" s="116">
        <v>68</v>
      </c>
      <c r="D79" s="404" t="s">
        <v>450</v>
      </c>
      <c r="E79" s="61" t="s">
        <v>451</v>
      </c>
      <c r="F79" s="355" t="s">
        <v>0</v>
      </c>
      <c r="G79" s="355" t="s">
        <v>0</v>
      </c>
      <c r="H79" s="355" t="s">
        <v>0</v>
      </c>
      <c r="I79" s="355">
        <v>18</v>
      </c>
      <c r="J79" s="355" t="s">
        <v>0</v>
      </c>
      <c r="K79" s="355" t="s">
        <v>0</v>
      </c>
      <c r="L79" s="355">
        <f>VLOOKUP(Table949134[[#This Row],[مؤسسات السوق المالية]],[2]!Table4[[report name]:[الربع الثالث]],4,0)</f>
        <v>23</v>
      </c>
    </row>
    <row r="80" spans="3:12" ht="15.75" thickBot="1">
      <c r="C80" s="116">
        <v>69</v>
      </c>
      <c r="D80" s="404" t="s">
        <v>806</v>
      </c>
      <c r="E80" s="61" t="s">
        <v>807</v>
      </c>
      <c r="F80" s="355" t="s">
        <v>0</v>
      </c>
      <c r="G80" s="355" t="s">
        <v>0</v>
      </c>
      <c r="H80" s="355" t="s">
        <v>0</v>
      </c>
      <c r="I80" s="355">
        <v>14.33333333333333</v>
      </c>
      <c r="J80" s="355" t="s">
        <v>0</v>
      </c>
      <c r="K80" s="355" t="s">
        <v>0</v>
      </c>
      <c r="L80" s="355" t="str">
        <f>VLOOKUP(Table949134[[#This Row],[مؤسسات السوق المالية]],[2]!Table4[[report name]:[الربع الثالث]],4,0)</f>
        <v>-</v>
      </c>
    </row>
    <row r="81" spans="3:12" ht="15.75" thickBot="1">
      <c r="C81" s="116">
        <v>70</v>
      </c>
      <c r="D81" s="404" t="s">
        <v>528</v>
      </c>
      <c r="E81" s="61" t="s">
        <v>1015</v>
      </c>
      <c r="F81" s="355" t="s">
        <v>0</v>
      </c>
      <c r="G81" s="355" t="s">
        <v>0</v>
      </c>
      <c r="H81" s="355" t="s">
        <v>0</v>
      </c>
      <c r="I81" s="355">
        <v>14</v>
      </c>
      <c r="J81" s="355" t="s">
        <v>0</v>
      </c>
      <c r="K81" s="355" t="s">
        <v>0</v>
      </c>
      <c r="L81" s="355" t="str">
        <f>VLOOKUP(Table949134[[#This Row],[مؤسسات السوق المالية]],[2]!Table4[[report name]:[الربع الثالث]],4,0)</f>
        <v>-</v>
      </c>
    </row>
    <row r="82" spans="3:12" ht="15.75" thickBot="1">
      <c r="C82" s="116">
        <v>71</v>
      </c>
      <c r="D82" s="404" t="s">
        <v>509</v>
      </c>
      <c r="E82" s="354" t="s">
        <v>510</v>
      </c>
      <c r="F82" s="355" t="s">
        <v>0</v>
      </c>
      <c r="G82" s="355">
        <v>1</v>
      </c>
      <c r="H82" s="355" t="s">
        <v>0</v>
      </c>
      <c r="I82" s="355">
        <v>13</v>
      </c>
      <c r="J82" s="355">
        <v>10</v>
      </c>
      <c r="K82" s="355" t="s">
        <v>0</v>
      </c>
      <c r="L82" s="355" t="str">
        <f>VLOOKUP(Table949134[[#This Row],[مؤسسات السوق المالية]],[2]!Table4[[report name]:[الربع الثالث]],4,0)</f>
        <v>-</v>
      </c>
    </row>
    <row r="83" spans="3:12" ht="15.75" thickBot="1">
      <c r="C83" s="116">
        <v>72</v>
      </c>
      <c r="D83" s="404" t="s">
        <v>454</v>
      </c>
      <c r="E83" s="61" t="s">
        <v>455</v>
      </c>
      <c r="F83" s="355" t="s">
        <v>0</v>
      </c>
      <c r="G83" s="355" t="s">
        <v>0</v>
      </c>
      <c r="H83" s="355" t="s">
        <v>0</v>
      </c>
      <c r="I83" s="355">
        <v>8</v>
      </c>
      <c r="J83" s="355" t="s">
        <v>0</v>
      </c>
      <c r="K83" s="355" t="s">
        <v>0</v>
      </c>
      <c r="L83" s="355" t="str">
        <f>VLOOKUP(Table949134[[#This Row],[مؤسسات السوق المالية]],[2]!Table4[[report name]:[الربع الثالث]],4,0)</f>
        <v>-</v>
      </c>
    </row>
    <row r="84" spans="3:12" ht="15.75" thickBot="1">
      <c r="C84" s="116">
        <v>73</v>
      </c>
      <c r="D84" s="404" t="s">
        <v>566</v>
      </c>
      <c r="E84" s="61" t="s">
        <v>1065</v>
      </c>
      <c r="F84" s="355" t="s">
        <v>0</v>
      </c>
      <c r="G84" s="355">
        <v>5.75</v>
      </c>
      <c r="H84" s="355">
        <v>7</v>
      </c>
      <c r="I84" s="355">
        <v>3.75</v>
      </c>
      <c r="J84" s="355">
        <v>6</v>
      </c>
      <c r="K84" s="355" t="s">
        <v>0</v>
      </c>
      <c r="L84" s="355" t="str">
        <f>VLOOKUP(Table949134[[#This Row],[مؤسسات السوق المالية]],[2]!Table4[[report name]:[الربع الثالث]],4,0)</f>
        <v>-</v>
      </c>
    </row>
    <row r="85" spans="3:12" ht="15.75" thickBot="1">
      <c r="C85" s="116">
        <v>74</v>
      </c>
      <c r="D85" s="404" t="s">
        <v>677</v>
      </c>
      <c r="E85" s="61" t="s">
        <v>547</v>
      </c>
      <c r="F85" s="355" t="s">
        <v>0</v>
      </c>
      <c r="G85" s="355" t="s">
        <v>0</v>
      </c>
      <c r="H85" s="355" t="s">
        <v>0</v>
      </c>
      <c r="I85" s="355">
        <v>2</v>
      </c>
      <c r="J85" s="355">
        <v>3</v>
      </c>
      <c r="K85" s="355" t="s">
        <v>0</v>
      </c>
      <c r="L85" s="355" t="str">
        <f>VLOOKUP(Table949134[[#This Row],[مؤسسات السوق المالية]],[2]!Table4[[report name]:[الربع الثالث]],4,0)</f>
        <v>-</v>
      </c>
    </row>
    <row r="86" spans="3:12" ht="15.75" thickBot="1">
      <c r="C86" s="116">
        <v>75</v>
      </c>
      <c r="D86" s="404" t="s">
        <v>515</v>
      </c>
      <c r="E86" s="61" t="s">
        <v>984</v>
      </c>
      <c r="F86" s="355">
        <v>26</v>
      </c>
      <c r="G86" s="355">
        <v>11.428571428571431</v>
      </c>
      <c r="H86" s="355">
        <v>20.25</v>
      </c>
      <c r="I86" s="355">
        <v>16</v>
      </c>
      <c r="J86" s="355">
        <v>37.666666666666657</v>
      </c>
      <c r="K86" s="355" t="s">
        <v>0</v>
      </c>
      <c r="L86" s="355">
        <f>VLOOKUP(Table949134[[#This Row],[مؤسسات السوق المالية]],[2]!Table4[[report name]:[الربع الثالث]],4,0)</f>
        <v>21</v>
      </c>
    </row>
    <row r="87" spans="3:12" ht="15.75" thickBot="1">
      <c r="C87" s="116">
        <v>76</v>
      </c>
      <c r="D87" s="404" t="s">
        <v>815</v>
      </c>
      <c r="E87" s="61" t="s">
        <v>816</v>
      </c>
      <c r="F87" s="355">
        <v>22.333333333333329</v>
      </c>
      <c r="G87" s="355">
        <v>20.583333333333329</v>
      </c>
      <c r="H87" s="355">
        <v>9</v>
      </c>
      <c r="I87" s="355">
        <v>20.30769230769231</v>
      </c>
      <c r="J87" s="355" t="s">
        <v>0</v>
      </c>
      <c r="K87" s="355" t="s">
        <v>0</v>
      </c>
      <c r="L87" s="355" t="str">
        <f>VLOOKUP(Table949134[[#This Row],[مؤسسات السوق المالية]],[2]!Table4[[report name]:[الربع الثالث]],4,0)</f>
        <v>-</v>
      </c>
    </row>
    <row r="88" spans="3:12" ht="15.75" thickBot="1">
      <c r="C88" s="116">
        <v>77</v>
      </c>
      <c r="D88" s="404" t="s">
        <v>646</v>
      </c>
      <c r="E88" s="61" t="s">
        <v>647</v>
      </c>
      <c r="F88" s="355">
        <v>19</v>
      </c>
      <c r="G88" s="355" t="s">
        <v>0</v>
      </c>
      <c r="H88" s="355" t="s">
        <v>0</v>
      </c>
      <c r="I88" s="355" t="s">
        <v>0</v>
      </c>
      <c r="J88" s="355" t="s">
        <v>0</v>
      </c>
      <c r="K88" s="355" t="s">
        <v>0</v>
      </c>
      <c r="L88" s="355" t="str">
        <f>VLOOKUP(Table949134[[#This Row],[مؤسسات السوق المالية]],[2]!Table4[[report name]:[الربع الثالث]],4,0)</f>
        <v>-</v>
      </c>
    </row>
    <row r="89" spans="3:12" ht="30.75" thickBot="1">
      <c r="C89" s="116">
        <v>78</v>
      </c>
      <c r="D89" s="404" t="s">
        <v>833</v>
      </c>
      <c r="E89" s="61" t="s">
        <v>969</v>
      </c>
      <c r="F89" s="355">
        <v>13</v>
      </c>
      <c r="G89" s="355">
        <v>10.76923076923077</v>
      </c>
      <c r="H89" s="355">
        <v>9.75</v>
      </c>
      <c r="I89" s="355">
        <v>9</v>
      </c>
      <c r="J89" s="355" t="s">
        <v>0</v>
      </c>
      <c r="K89" s="355" t="s">
        <v>0</v>
      </c>
      <c r="L89" s="355">
        <f>VLOOKUP(Table949134[[#This Row],[مؤسسات السوق المالية]],[2]!Table4[[report name]:[الربع الثالث]],4,0)</f>
        <v>12</v>
      </c>
    </row>
    <row r="90" spans="3:12" ht="15.75" thickBot="1">
      <c r="C90" s="116">
        <v>79</v>
      </c>
      <c r="D90" s="404" t="s">
        <v>1193</v>
      </c>
      <c r="E90" s="61" t="s">
        <v>1195</v>
      </c>
      <c r="F90" s="355">
        <v>11</v>
      </c>
      <c r="G90" s="355" t="s">
        <v>0</v>
      </c>
      <c r="H90" s="355">
        <v>3</v>
      </c>
      <c r="I90" s="355">
        <v>8.5</v>
      </c>
      <c r="J90" s="355" t="s">
        <v>0</v>
      </c>
      <c r="K90" s="355" t="s">
        <v>0</v>
      </c>
      <c r="L90" s="355" t="str">
        <f>VLOOKUP(Table949134[[#This Row],[مؤسسات السوق المالية]],[2]!Table4[[report name]:[الربع الثالث]],4,0)</f>
        <v>-</v>
      </c>
    </row>
    <row r="91" spans="3:12" ht="15.75" thickBot="1">
      <c r="C91" s="116">
        <v>80</v>
      </c>
      <c r="D91" s="404" t="s">
        <v>1077</v>
      </c>
      <c r="E91" s="61" t="s">
        <v>1044</v>
      </c>
      <c r="F91" s="355">
        <v>7.5</v>
      </c>
      <c r="G91" s="355" t="s">
        <v>0</v>
      </c>
      <c r="H91" s="355">
        <v>6</v>
      </c>
      <c r="I91" s="355">
        <v>6.3333333333333321</v>
      </c>
      <c r="J91" s="355" t="s">
        <v>0</v>
      </c>
      <c r="K91" s="355" t="s">
        <v>0</v>
      </c>
      <c r="L91" s="355" t="str">
        <f>VLOOKUP(Table949134[[#This Row],[مؤسسات السوق المالية]],[2]!Table4[[report name]:[الربع الثالث]],4,0)</f>
        <v>-</v>
      </c>
    </row>
    <row r="92" spans="3:12" ht="15.75" thickBot="1">
      <c r="C92" s="116">
        <v>81</v>
      </c>
      <c r="D92" s="404" t="s">
        <v>672</v>
      </c>
      <c r="E92" s="61" t="s">
        <v>673</v>
      </c>
      <c r="F92" s="355">
        <v>6.6666666666666679</v>
      </c>
      <c r="G92" s="355">
        <v>6</v>
      </c>
      <c r="H92" s="355" t="s">
        <v>0</v>
      </c>
      <c r="I92" s="355" t="s">
        <v>0</v>
      </c>
      <c r="J92" s="355" t="s">
        <v>0</v>
      </c>
      <c r="K92" s="355" t="s">
        <v>0</v>
      </c>
      <c r="L92" s="355" t="str">
        <f>VLOOKUP(Table949134[[#This Row],[مؤسسات السوق المالية]],[2]!Table4[[report name]:[الربع الثالث]],4,0)</f>
        <v>-</v>
      </c>
    </row>
    <row r="93" spans="3:12" ht="15.75" thickBot="1">
      <c r="C93" s="116">
        <v>82</v>
      </c>
      <c r="D93" s="404" t="s">
        <v>669</v>
      </c>
      <c r="E93" s="61" t="s">
        <v>575</v>
      </c>
      <c r="F93" s="355">
        <v>6</v>
      </c>
      <c r="G93" s="355">
        <v>11</v>
      </c>
      <c r="H93" s="355">
        <v>6</v>
      </c>
      <c r="I93" s="355" t="s">
        <v>0</v>
      </c>
      <c r="J93" s="355">
        <v>28</v>
      </c>
      <c r="K93" s="355" t="s">
        <v>0</v>
      </c>
      <c r="L93" s="355">
        <f>VLOOKUP(Table949134[[#This Row],[مؤسسات السوق المالية]],[2]!Table4[[report name]:[الربع الثالث]],4,0)</f>
        <v>40.75</v>
      </c>
    </row>
    <row r="94" spans="3:12" ht="30.75" thickBot="1">
      <c r="C94" s="116">
        <v>83</v>
      </c>
      <c r="D94" s="404" t="s">
        <v>744</v>
      </c>
      <c r="E94" s="61" t="s">
        <v>1042</v>
      </c>
      <c r="F94" s="355">
        <v>4.7142857142857144</v>
      </c>
      <c r="G94" s="355" t="s">
        <v>0</v>
      </c>
      <c r="H94" s="355" t="s">
        <v>0</v>
      </c>
      <c r="I94" s="355">
        <v>1</v>
      </c>
      <c r="J94" s="355" t="s">
        <v>0</v>
      </c>
      <c r="K94" s="355" t="s">
        <v>0</v>
      </c>
      <c r="L94" s="355" t="str">
        <f>VLOOKUP(Table949134[[#This Row],[مؤسسات السوق المالية]],[2]!Table4[[report name]:[الربع الثالث]],4,0)</f>
        <v>-</v>
      </c>
    </row>
    <row r="95" spans="3:12" ht="15.75" thickBot="1">
      <c r="C95" s="116">
        <v>84</v>
      </c>
      <c r="D95" s="404" t="s">
        <v>1157</v>
      </c>
      <c r="E95" s="61" t="s">
        <v>1158</v>
      </c>
      <c r="F95" s="355">
        <v>3</v>
      </c>
      <c r="G95" s="355" t="s">
        <v>0</v>
      </c>
      <c r="H95" s="355" t="s">
        <v>0</v>
      </c>
      <c r="I95" s="355" t="s">
        <v>0</v>
      </c>
      <c r="J95" s="355" t="s">
        <v>0</v>
      </c>
      <c r="K95" s="355" t="s">
        <v>0</v>
      </c>
      <c r="L95" s="355" t="str">
        <f>VLOOKUP(Table949134[[#This Row],[مؤسسات السوق المالية]],[2]!Table4[[report name]:[الربع الثالث]],4,0)</f>
        <v>-</v>
      </c>
    </row>
    <row r="96" spans="3:12" ht="15.75" thickBot="1">
      <c r="C96" s="116">
        <v>85</v>
      </c>
      <c r="D96" s="404" t="s">
        <v>758</v>
      </c>
      <c r="E96" s="61" t="s">
        <v>1043</v>
      </c>
      <c r="F96" s="355">
        <v>3</v>
      </c>
      <c r="G96" s="355" t="s">
        <v>0</v>
      </c>
      <c r="H96" s="355" t="s">
        <v>0</v>
      </c>
      <c r="I96" s="355">
        <v>14</v>
      </c>
      <c r="J96" s="355" t="s">
        <v>0</v>
      </c>
      <c r="K96" s="355" t="s">
        <v>0</v>
      </c>
      <c r="L96" s="355" t="str">
        <f>VLOOKUP(Table949134[[#This Row],[مؤسسات السوق المالية]],[2]!Table4[[report name]:[الربع الثالث]],4,0)</f>
        <v>-</v>
      </c>
    </row>
    <row r="97" spans="3:12" ht="15.75" thickBot="1">
      <c r="C97" s="116">
        <v>86</v>
      </c>
      <c r="D97" s="404" t="s">
        <v>592</v>
      </c>
      <c r="E97" s="61" t="s">
        <v>593</v>
      </c>
      <c r="F97" s="355" t="s">
        <v>0</v>
      </c>
      <c r="G97" s="355" t="s">
        <v>0</v>
      </c>
      <c r="H97" s="355" t="s">
        <v>0</v>
      </c>
      <c r="I97" s="355" t="s">
        <v>0</v>
      </c>
      <c r="J97" s="355">
        <v>120</v>
      </c>
      <c r="K97" s="355" t="s">
        <v>0</v>
      </c>
      <c r="L97" s="355" t="str">
        <f>VLOOKUP(Table949134[[#This Row],[مؤسسات السوق المالية]],[2]!Table4[[report name]:[الربع الثالث]],4,0)</f>
        <v>-</v>
      </c>
    </row>
    <row r="98" spans="3:12" ht="15.75" thickBot="1">
      <c r="C98" s="116">
        <v>87</v>
      </c>
      <c r="D98" s="404" t="s">
        <v>513</v>
      </c>
      <c r="E98" s="61" t="s">
        <v>514</v>
      </c>
      <c r="F98" s="355" t="s">
        <v>0</v>
      </c>
      <c r="G98" s="355" t="s">
        <v>0</v>
      </c>
      <c r="H98" s="355" t="s">
        <v>0</v>
      </c>
      <c r="I98" s="355" t="s">
        <v>0</v>
      </c>
      <c r="J98" s="355">
        <v>11</v>
      </c>
      <c r="K98" s="355" t="s">
        <v>0</v>
      </c>
      <c r="L98" s="355" t="str">
        <f>VLOOKUP(Table949134[[#This Row],[مؤسسات السوق المالية]],[2]!Table4[[report name]:[الربع الثالث]],4,0)</f>
        <v>-</v>
      </c>
    </row>
    <row r="99" spans="3:12">
      <c r="C99" s="116">
        <v>88</v>
      </c>
      <c r="D99" s="233" t="s">
        <v>804</v>
      </c>
      <c r="E99" s="369" t="s">
        <v>805</v>
      </c>
      <c r="F99" s="496"/>
      <c r="G99" s="497"/>
      <c r="H99" s="355"/>
      <c r="I99" s="355"/>
      <c r="J99" s="355"/>
      <c r="K99" s="355"/>
      <c r="L99" s="355" t="str">
        <f>VLOOKUP(Table949134[[#This Row],[مؤسسات السوق المالية]],[2]!Table4[[report name]:[الربع الثالث]],4,0)</f>
        <v>-</v>
      </c>
    </row>
    <row r="100" spans="3:12" ht="30">
      <c r="C100" s="116">
        <v>89</v>
      </c>
      <c r="D100" s="233" t="s">
        <v>680</v>
      </c>
      <c r="E100" s="369" t="s">
        <v>579</v>
      </c>
      <c r="F100" s="355" t="s">
        <v>0</v>
      </c>
      <c r="G100" s="355" t="s">
        <v>0</v>
      </c>
      <c r="H100" s="355" t="s">
        <v>0</v>
      </c>
      <c r="I100" s="355" t="s">
        <v>0</v>
      </c>
      <c r="J100" s="355" t="s">
        <v>0</v>
      </c>
      <c r="K100" s="355" t="s">
        <v>0</v>
      </c>
      <c r="L100" s="355">
        <f>VLOOKUP(Table949134[[#This Row],[مؤسسات السوق المالية]],[2]!Table4[[report name]:[الربع الثالث]],4,0)</f>
        <v>3</v>
      </c>
    </row>
    <row r="101" spans="3:12">
      <c r="C101" s="116">
        <v>90</v>
      </c>
      <c r="D101" s="233" t="s">
        <v>556</v>
      </c>
      <c r="E101" s="369" t="s">
        <v>557</v>
      </c>
      <c r="F101" s="355" t="s">
        <v>0</v>
      </c>
      <c r="G101" s="355" t="s">
        <v>0</v>
      </c>
      <c r="H101" s="355" t="s">
        <v>0</v>
      </c>
      <c r="I101" s="355" t="s">
        <v>0</v>
      </c>
      <c r="J101" s="355" t="s">
        <v>0</v>
      </c>
      <c r="K101" s="355" t="s">
        <v>0</v>
      </c>
      <c r="L101" s="355">
        <f>VLOOKUP(Table949134[[#This Row],[مؤسسات السوق المالية]],[2]!Table4[[report name]:[الربع الثالث]],4,0)</f>
        <v>25</v>
      </c>
    </row>
    <row r="102" spans="3:12">
      <c r="C102" s="116">
        <v>91</v>
      </c>
      <c r="D102" s="233" t="s">
        <v>856</v>
      </c>
      <c r="E102" s="484" t="s">
        <v>875</v>
      </c>
      <c r="F102" s="355" t="s">
        <v>0</v>
      </c>
      <c r="G102" s="355" t="s">
        <v>0</v>
      </c>
      <c r="H102" s="355" t="s">
        <v>0</v>
      </c>
      <c r="I102" s="355" t="s">
        <v>0</v>
      </c>
      <c r="J102" s="355" t="s">
        <v>0</v>
      </c>
      <c r="K102" s="355" t="s">
        <v>0</v>
      </c>
      <c r="L102" s="355">
        <f>VLOOKUP(Table949134[[#This Row],[مؤسسات السوق المالية]],[2]!Table4[[report name]:[الربع الثالث]],4,0)</f>
        <v>10</v>
      </c>
    </row>
    <row r="103" spans="3:12">
      <c r="C103" s="116">
        <v>92</v>
      </c>
      <c r="D103" s="233" t="s">
        <v>675</v>
      </c>
      <c r="E103" s="369" t="s">
        <v>676</v>
      </c>
      <c r="F103" s="355" t="s">
        <v>0</v>
      </c>
      <c r="G103" s="355" t="s">
        <v>0</v>
      </c>
      <c r="H103" s="355" t="s">
        <v>0</v>
      </c>
      <c r="I103" s="355" t="s">
        <v>0</v>
      </c>
      <c r="J103" s="355" t="s">
        <v>0</v>
      </c>
      <c r="K103" s="355" t="s">
        <v>0</v>
      </c>
      <c r="L103" s="355">
        <f>VLOOKUP(Table949134[[#This Row],[مؤسسات السوق المالية]],[2]!Table4[[report name]:[الربع الثالث]],4,0)</f>
        <v>10</v>
      </c>
    </row>
    <row r="104" spans="3:12">
      <c r="C104" s="116">
        <v>93</v>
      </c>
      <c r="D104" s="233" t="s">
        <v>839</v>
      </c>
      <c r="E104" s="484" t="s">
        <v>858</v>
      </c>
      <c r="F104" s="355" t="s">
        <v>0</v>
      </c>
      <c r="G104" s="355" t="s">
        <v>0</v>
      </c>
      <c r="H104" s="355" t="s">
        <v>0</v>
      </c>
      <c r="I104" s="355" t="s">
        <v>0</v>
      </c>
      <c r="J104" s="355" t="s">
        <v>0</v>
      </c>
      <c r="K104" s="355" t="s">
        <v>0</v>
      </c>
      <c r="L104" s="355">
        <f>VLOOKUP(Table949134[[#This Row],[مؤسسات السوق المالية]],[2]!Table4[[report name]:[الربع الثالث]],4,0)</f>
        <v>8</v>
      </c>
    </row>
    <row r="105" spans="3:12">
      <c r="C105" s="116">
        <v>94</v>
      </c>
      <c r="D105" s="233" t="s">
        <v>656</v>
      </c>
      <c r="E105" s="369" t="s">
        <v>1273</v>
      </c>
      <c r="F105" s="355" t="s">
        <v>0</v>
      </c>
      <c r="G105" s="355" t="s">
        <v>0</v>
      </c>
      <c r="H105" s="355" t="s">
        <v>0</v>
      </c>
      <c r="I105" s="355" t="s">
        <v>0</v>
      </c>
      <c r="J105" s="355" t="s">
        <v>0</v>
      </c>
      <c r="K105" s="355" t="s">
        <v>0</v>
      </c>
      <c r="L105" s="355">
        <f>VLOOKUP(Table949134[[#This Row],[مؤسسات السوق المالية]],[2]!Table4[[report name]:[الربع الثالث]],4,0)</f>
        <v>11</v>
      </c>
    </row>
    <row r="106" spans="3:12">
      <c r="C106" s="116">
        <v>95</v>
      </c>
      <c r="D106" s="233" t="s">
        <v>727</v>
      </c>
      <c r="E106" s="369" t="s">
        <v>1274</v>
      </c>
      <c r="F106" s="355" t="s">
        <v>0</v>
      </c>
      <c r="G106" s="355" t="s">
        <v>0</v>
      </c>
      <c r="H106" s="355" t="s">
        <v>0</v>
      </c>
      <c r="I106" s="355" t="s">
        <v>0</v>
      </c>
      <c r="J106" s="355" t="s">
        <v>0</v>
      </c>
      <c r="K106" s="355" t="s">
        <v>0</v>
      </c>
      <c r="L106" s="355">
        <f>VLOOKUP(Table949134[[#This Row],[مؤسسات السوق المالية]],[2]!Table4[[report name]:[الربع الثالث]],4,0)</f>
        <v>7.3333333333333321</v>
      </c>
    </row>
    <row r="107" spans="3:12">
      <c r="C107" s="116">
        <v>96</v>
      </c>
      <c r="D107" s="233" t="s">
        <v>697</v>
      </c>
      <c r="E107" s="369" t="s">
        <v>1275</v>
      </c>
      <c r="F107" s="355" t="s">
        <v>0</v>
      </c>
      <c r="G107" s="355" t="s">
        <v>0</v>
      </c>
      <c r="H107" s="355" t="s">
        <v>0</v>
      </c>
      <c r="I107" s="355" t="s">
        <v>0</v>
      </c>
      <c r="J107" s="355" t="s">
        <v>0</v>
      </c>
      <c r="K107" s="355" t="s">
        <v>0</v>
      </c>
      <c r="L107" s="355" t="str">
        <f>VLOOKUP(Table949134[[#This Row],[مؤسسات السوق المالية]],[2]!Table4[[report name]:[الربع الثالث]],4,0)</f>
        <v>-</v>
      </c>
    </row>
    <row r="108" spans="3:12">
      <c r="C108" s="116">
        <v>97</v>
      </c>
      <c r="D108" s="233" t="s">
        <v>460</v>
      </c>
      <c r="E108" s="369" t="s">
        <v>1276</v>
      </c>
      <c r="F108" s="355" t="s">
        <v>0</v>
      </c>
      <c r="G108" s="355" t="s">
        <v>0</v>
      </c>
      <c r="H108" s="355" t="s">
        <v>0</v>
      </c>
      <c r="I108" s="355" t="s">
        <v>0</v>
      </c>
      <c r="J108" s="355" t="s">
        <v>0</v>
      </c>
      <c r="K108" s="355" t="s">
        <v>0</v>
      </c>
      <c r="L108" s="355">
        <f>VLOOKUP(Table949134[[#This Row],[مؤسسات السوق المالية]],[2]!Table4[[report name]:[الربع الثالث]],4,0)</f>
        <v>21</v>
      </c>
    </row>
    <row r="109" spans="3:12" ht="15.75" thickBot="1">
      <c r="C109" s="116">
        <v>98</v>
      </c>
      <c r="D109" s="41" t="s">
        <v>503</v>
      </c>
      <c r="E109" s="354" t="s">
        <v>1277</v>
      </c>
      <c r="F109" s="355" t="s">
        <v>0</v>
      </c>
      <c r="G109" s="355" t="s">
        <v>0</v>
      </c>
      <c r="H109" s="355" t="s">
        <v>0</v>
      </c>
      <c r="I109" s="355" t="s">
        <v>0</v>
      </c>
      <c r="J109" s="355" t="s">
        <v>0</v>
      </c>
      <c r="K109" s="355" t="s">
        <v>0</v>
      </c>
      <c r="L109" s="355">
        <f>VLOOKUP(Table949134[[#This Row],[مؤسسات السوق المالية]],[2]!Table4[[report name]:[الربع الثالث]],4,0)</f>
        <v>9</v>
      </c>
    </row>
    <row r="110" spans="3:12">
      <c r="C110" s="116">
        <v>99</v>
      </c>
      <c r="D110" s="233" t="s">
        <v>792</v>
      </c>
      <c r="E110" s="369" t="s">
        <v>1272</v>
      </c>
      <c r="F110" s="355" t="s">
        <v>0</v>
      </c>
      <c r="G110" s="355" t="s">
        <v>0</v>
      </c>
      <c r="H110" s="355" t="s">
        <v>0</v>
      </c>
      <c r="I110" s="355" t="s">
        <v>0</v>
      </c>
      <c r="J110" s="355" t="s">
        <v>0</v>
      </c>
      <c r="K110" s="355" t="s">
        <v>0</v>
      </c>
      <c r="L110" s="355">
        <f>VLOOKUP(Table949134[[#This Row],[مؤسسات السوق المالية]],[2]!Table4[[report name]:[الربع الثالث]],4,0)</f>
        <v>16.333333333333329</v>
      </c>
    </row>
    <row r="116" spans="4:4">
      <c r="D116" s="91" t="s">
        <v>17</v>
      </c>
    </row>
    <row r="117" spans="4:4">
      <c r="D117" s="91" t="s">
        <v>9</v>
      </c>
    </row>
  </sheetData>
  <conditionalFormatting sqref="D12">
    <cfRule type="duplicateValues" dxfId="191" priority="28"/>
  </conditionalFormatting>
  <conditionalFormatting sqref="D12">
    <cfRule type="duplicateValues" dxfId="190" priority="6"/>
  </conditionalFormatting>
  <conditionalFormatting sqref="D13:D98">
    <cfRule type="duplicateValues" dxfId="189" priority="30"/>
  </conditionalFormatting>
  <conditionalFormatting sqref="D100:D105">
    <cfRule type="duplicateValues" dxfId="188" priority="36"/>
  </conditionalFormatting>
  <pageMargins left="0.7" right="0.7" top="0.75" bottom="0.75" header="0.3" footer="0.3"/>
  <pageSetup paperSize="9" orientation="portrait" r:id="rId1"/>
  <headerFooter>
    <oddFooter>&amp;C&amp;1#&amp;"Calibri"&amp;10&amp;K000000Internal - داخلي</oddFooter>
  </headerFooter>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9322A-8717-48D8-A729-09A9B89669DF}">
  <sheetPr codeName="Sheet11">
    <pageSetUpPr autoPageBreaks="0"/>
  </sheetPr>
  <dimension ref="A9:V53"/>
  <sheetViews>
    <sheetView rightToLeft="1" topLeftCell="O1" workbookViewId="0">
      <selection activeCell="V12" sqref="V12"/>
    </sheetView>
  </sheetViews>
  <sheetFormatPr defaultColWidth="8.85546875" defaultRowHeight="15"/>
  <cols>
    <col min="1" max="1" width="4.85546875" style="98" customWidth="1"/>
    <col min="2" max="3" width="46.42578125" style="98" customWidth="1"/>
    <col min="4" max="4" width="20" style="98" customWidth="1"/>
    <col min="5" max="6" width="16" style="98" customWidth="1"/>
    <col min="7" max="7" width="16.42578125" style="98" customWidth="1"/>
    <col min="8" max="8" width="16" style="98" customWidth="1"/>
    <col min="9" max="10" width="16.42578125" style="98" customWidth="1"/>
    <col min="11" max="11" width="16.42578125" style="98" bestFit="1" customWidth="1"/>
    <col min="12" max="13" width="17.140625" style="98" customWidth="1"/>
    <col min="14" max="14" width="20.42578125" style="98" customWidth="1"/>
    <col min="15" max="15" width="19.42578125" style="98" customWidth="1"/>
    <col min="16" max="18" width="20.42578125" style="98" customWidth="1"/>
    <col min="19" max="20" width="19.42578125" style="98" customWidth="1"/>
    <col min="21" max="22" width="20" style="98" customWidth="1"/>
    <col min="23" max="16384" width="8.85546875" style="98"/>
  </cols>
  <sheetData>
    <row r="9" spans="1:22" ht="51" customHeight="1">
      <c r="B9" s="210" t="s">
        <v>1091</v>
      </c>
      <c r="C9" s="210"/>
      <c r="E9" s="109"/>
      <c r="F9" s="109"/>
      <c r="G9" s="109"/>
      <c r="H9" s="109"/>
      <c r="I9" s="109"/>
      <c r="J9" s="32"/>
      <c r="K9" s="10"/>
      <c r="L9" s="10"/>
      <c r="M9" s="10"/>
    </row>
    <row r="10" spans="1:22" ht="45.75" customHeight="1"/>
    <row r="11" spans="1:22" ht="84" customHeight="1" thickBot="1">
      <c r="A11" s="84" t="s">
        <v>4</v>
      </c>
      <c r="B11" s="321" t="s">
        <v>414</v>
      </c>
      <c r="C11" s="321" t="s">
        <v>628</v>
      </c>
      <c r="D11" s="93" t="s">
        <v>60</v>
      </c>
      <c r="E11" s="93" t="s">
        <v>61</v>
      </c>
      <c r="F11" s="93" t="s">
        <v>62</v>
      </c>
      <c r="G11" s="93" t="s">
        <v>131</v>
      </c>
      <c r="H11" s="93" t="s">
        <v>64</v>
      </c>
      <c r="I11" s="93" t="s">
        <v>127</v>
      </c>
      <c r="J11" s="108" t="s">
        <v>128</v>
      </c>
      <c r="K11" s="108" t="s">
        <v>258</v>
      </c>
      <c r="L11" s="163" t="s">
        <v>280</v>
      </c>
      <c r="M11" s="163" t="s">
        <v>303</v>
      </c>
      <c r="N11" s="163" t="s">
        <v>326</v>
      </c>
      <c r="O11" s="163" t="s">
        <v>343</v>
      </c>
      <c r="P11" s="163" t="s">
        <v>363</v>
      </c>
      <c r="Q11" s="163" t="s">
        <v>373</v>
      </c>
      <c r="R11" s="163" t="s">
        <v>396</v>
      </c>
      <c r="S11" s="163" t="s">
        <v>410</v>
      </c>
      <c r="T11" s="317" t="s">
        <v>627</v>
      </c>
      <c r="U11" s="163" t="s">
        <v>1105</v>
      </c>
      <c r="V11" s="163" t="s">
        <v>1262</v>
      </c>
    </row>
    <row r="12" spans="1:22" ht="43.5" customHeight="1" thickBot="1">
      <c r="A12" s="85">
        <v>1</v>
      </c>
      <c r="B12" s="318" t="s">
        <v>629</v>
      </c>
      <c r="C12" s="318" t="s">
        <v>480</v>
      </c>
      <c r="D12" s="86">
        <v>0.99991071428571432</v>
      </c>
      <c r="E12" s="86">
        <v>0.99423887587822013</v>
      </c>
      <c r="F12" s="86">
        <v>0.99994365079365077</v>
      </c>
      <c r="G12" s="86">
        <v>1</v>
      </c>
      <c r="H12" s="86">
        <v>1</v>
      </c>
      <c r="I12" s="86">
        <v>1</v>
      </c>
      <c r="J12" s="125">
        <v>1</v>
      </c>
      <c r="K12" s="125">
        <v>1</v>
      </c>
      <c r="L12" s="125">
        <v>1</v>
      </c>
      <c r="M12" s="125">
        <v>1</v>
      </c>
      <c r="N12" s="125">
        <v>1</v>
      </c>
      <c r="O12" s="125">
        <v>1</v>
      </c>
      <c r="P12" s="125">
        <v>1</v>
      </c>
      <c r="Q12" s="125">
        <v>1</v>
      </c>
      <c r="R12" s="125">
        <v>1</v>
      </c>
      <c r="S12" s="125">
        <v>1</v>
      </c>
      <c r="T12" s="315">
        <v>1</v>
      </c>
      <c r="U12" s="315">
        <v>1</v>
      </c>
      <c r="V12" s="315">
        <v>1</v>
      </c>
    </row>
    <row r="13" spans="1:22" ht="40.5" customHeight="1" thickBot="1">
      <c r="A13" s="85">
        <v>6</v>
      </c>
      <c r="B13" s="318" t="s">
        <v>519</v>
      </c>
      <c r="C13" s="318" t="s">
        <v>1187</v>
      </c>
      <c r="D13" s="86">
        <v>1</v>
      </c>
      <c r="E13" s="86">
        <v>1</v>
      </c>
      <c r="F13" s="86">
        <v>1</v>
      </c>
      <c r="G13" s="86">
        <v>0.99314285714285711</v>
      </c>
      <c r="H13" s="86">
        <v>0.98169642857142858</v>
      </c>
      <c r="I13" s="86">
        <v>0.9921428571428571</v>
      </c>
      <c r="J13" s="125">
        <v>0.90180952380952384</v>
      </c>
      <c r="K13" s="125">
        <v>0.98464285714285715</v>
      </c>
      <c r="L13" s="125">
        <v>0.99702008928571428</v>
      </c>
      <c r="M13" s="125">
        <v>1</v>
      </c>
      <c r="N13" s="125">
        <v>0.97595535714285719</v>
      </c>
      <c r="O13" s="125">
        <v>0.98796608946608944</v>
      </c>
      <c r="P13" s="125">
        <v>1</v>
      </c>
      <c r="Q13" s="125">
        <v>0.99984415584415587</v>
      </c>
      <c r="R13" s="125">
        <v>1</v>
      </c>
      <c r="S13" s="125">
        <v>1</v>
      </c>
      <c r="T13" s="315">
        <v>1</v>
      </c>
      <c r="U13" s="315">
        <v>1</v>
      </c>
      <c r="V13" s="315">
        <v>0.97890109890109889</v>
      </c>
    </row>
    <row r="14" spans="1:22" ht="40.5" customHeight="1" thickBot="1">
      <c r="A14" s="85">
        <v>9</v>
      </c>
      <c r="B14" s="318" t="s">
        <v>458</v>
      </c>
      <c r="C14" s="318" t="s">
        <v>632</v>
      </c>
      <c r="D14" s="86" t="s">
        <v>0</v>
      </c>
      <c r="E14" s="86" t="s">
        <v>0</v>
      </c>
      <c r="F14" s="86" t="s">
        <v>0</v>
      </c>
      <c r="G14" s="86" t="s">
        <v>0</v>
      </c>
      <c r="H14" s="86">
        <v>0.99941964285714291</v>
      </c>
      <c r="I14" s="86">
        <v>1</v>
      </c>
      <c r="J14" s="125">
        <v>0.99999920634920636</v>
      </c>
      <c r="K14" s="125">
        <v>0.99642857142857144</v>
      </c>
      <c r="L14" s="125">
        <v>0.99669642857142859</v>
      </c>
      <c r="M14" s="125">
        <v>1</v>
      </c>
      <c r="N14" s="125">
        <v>1</v>
      </c>
      <c r="O14" s="125">
        <v>1</v>
      </c>
      <c r="P14" s="125">
        <v>1</v>
      </c>
      <c r="Q14" s="125">
        <v>0.99950216450216456</v>
      </c>
      <c r="R14" s="125">
        <v>1</v>
      </c>
      <c r="S14" s="125">
        <v>1</v>
      </c>
      <c r="T14" s="315">
        <v>1</v>
      </c>
      <c r="U14" s="315">
        <v>0.99880468119451171</v>
      </c>
      <c r="V14" s="315">
        <v>1</v>
      </c>
    </row>
    <row r="15" spans="1:22" ht="40.5" customHeight="1" thickBot="1">
      <c r="A15" s="85">
        <v>21</v>
      </c>
      <c r="B15" s="318" t="s">
        <v>637</v>
      </c>
      <c r="C15" s="318" t="s">
        <v>502</v>
      </c>
      <c r="D15" s="86">
        <v>1</v>
      </c>
      <c r="E15" s="86">
        <v>1</v>
      </c>
      <c r="F15" s="86">
        <v>1</v>
      </c>
      <c r="G15" s="86">
        <v>1</v>
      </c>
      <c r="H15" s="86">
        <v>1</v>
      </c>
      <c r="I15" s="86">
        <v>1</v>
      </c>
      <c r="J15" s="125">
        <v>0.99323809523809525</v>
      </c>
      <c r="K15" s="125">
        <v>1</v>
      </c>
      <c r="L15" s="125">
        <v>0.99241071428571426</v>
      </c>
      <c r="M15" s="125">
        <v>1</v>
      </c>
      <c r="N15" s="125">
        <v>0.99657366071428577</v>
      </c>
      <c r="O15" s="125">
        <v>0.99987012987012991</v>
      </c>
      <c r="P15" s="125">
        <v>1</v>
      </c>
      <c r="Q15" s="125">
        <v>0.98529870129870134</v>
      </c>
      <c r="R15" s="125">
        <v>0.99982417582417582</v>
      </c>
      <c r="S15" s="125">
        <v>1</v>
      </c>
      <c r="T15" s="315">
        <v>1</v>
      </c>
      <c r="U15" s="315">
        <v>1</v>
      </c>
      <c r="V15" s="315">
        <v>0.98799999999999999</v>
      </c>
    </row>
    <row r="16" spans="1:22" ht="40.5" customHeight="1" thickBot="1">
      <c r="A16" s="85">
        <v>31</v>
      </c>
      <c r="B16" s="318" t="s">
        <v>495</v>
      </c>
      <c r="C16" s="318" t="s">
        <v>496</v>
      </c>
      <c r="D16" s="86">
        <v>1</v>
      </c>
      <c r="E16" s="86">
        <v>0.99997580015612797</v>
      </c>
      <c r="F16" s="86">
        <v>1</v>
      </c>
      <c r="G16" s="86">
        <v>0.99105201465201465</v>
      </c>
      <c r="H16" s="86">
        <v>0.99642857142857144</v>
      </c>
      <c r="I16" s="86">
        <v>0.99428571428571433</v>
      </c>
      <c r="J16" s="125">
        <v>1</v>
      </c>
      <c r="K16" s="125">
        <v>1</v>
      </c>
      <c r="L16" s="125">
        <v>1</v>
      </c>
      <c r="M16" s="125">
        <v>0.99896103896103894</v>
      </c>
      <c r="N16" s="125">
        <v>0.99464285714285716</v>
      </c>
      <c r="O16" s="125">
        <v>1</v>
      </c>
      <c r="P16" s="125">
        <v>1</v>
      </c>
      <c r="Q16" s="125">
        <v>0.98337662337662335</v>
      </c>
      <c r="R16" s="125">
        <v>0.97868131868131869</v>
      </c>
      <c r="S16" s="125">
        <v>0.98</v>
      </c>
      <c r="T16" s="315">
        <v>1</v>
      </c>
      <c r="U16" s="315">
        <v>0.99903147699757866</v>
      </c>
      <c r="V16" s="315">
        <v>0.9993406593406593</v>
      </c>
    </row>
    <row r="17" spans="1:22" ht="43.5" customHeight="1" thickBot="1">
      <c r="A17" s="85">
        <v>29</v>
      </c>
      <c r="B17" s="318" t="s">
        <v>641</v>
      </c>
      <c r="C17" s="318" t="s">
        <v>516</v>
      </c>
      <c r="D17" s="86">
        <v>0.99209821428571432</v>
      </c>
      <c r="E17" s="86">
        <v>0.99836065573770494</v>
      </c>
      <c r="F17" s="86">
        <v>0.94761904761904758</v>
      </c>
      <c r="G17" s="86">
        <v>0.99529670329670328</v>
      </c>
      <c r="H17" s="86">
        <v>0.98812499925595232</v>
      </c>
      <c r="I17" s="86">
        <v>0.98485714285714288</v>
      </c>
      <c r="J17" s="125">
        <v>0.95690476190476192</v>
      </c>
      <c r="K17" s="125">
        <v>0.99334821428571429</v>
      </c>
      <c r="L17" s="125">
        <v>0.99781249999999999</v>
      </c>
      <c r="M17" s="125">
        <v>0.99438961038961038</v>
      </c>
      <c r="N17" s="125">
        <v>1</v>
      </c>
      <c r="O17" s="125">
        <v>1</v>
      </c>
      <c r="P17" s="125">
        <v>1</v>
      </c>
      <c r="Q17" s="125">
        <v>0.963948051948052</v>
      </c>
      <c r="R17" s="125">
        <v>0.98448351648351651</v>
      </c>
      <c r="S17" s="125">
        <v>0.98</v>
      </c>
      <c r="T17" s="315">
        <v>0.97589999999999999</v>
      </c>
      <c r="U17" s="315">
        <v>0.99627118644067791</v>
      </c>
      <c r="V17" s="315">
        <v>0.99331648351648349</v>
      </c>
    </row>
    <row r="18" spans="1:22" ht="40.5" customHeight="1" thickBot="1">
      <c r="A18" s="85">
        <v>28</v>
      </c>
      <c r="B18" s="318" t="s">
        <v>604</v>
      </c>
      <c r="C18" s="318" t="s">
        <v>644</v>
      </c>
      <c r="D18" s="86">
        <v>0.99785714285714289</v>
      </c>
      <c r="E18" s="86">
        <v>0.99718969555035131</v>
      </c>
      <c r="F18" s="86">
        <v>0.99904761904761907</v>
      </c>
      <c r="G18" s="86">
        <v>0.99868131868131871</v>
      </c>
      <c r="H18" s="86">
        <v>1</v>
      </c>
      <c r="I18" s="86">
        <v>1</v>
      </c>
      <c r="J18" s="125">
        <v>0.99547619047619051</v>
      </c>
      <c r="K18" s="125">
        <v>0.9921875</v>
      </c>
      <c r="L18" s="125">
        <v>0.99843749999999998</v>
      </c>
      <c r="M18" s="125">
        <v>0.99948831168831165</v>
      </c>
      <c r="N18" s="125">
        <v>0.99862872023809524</v>
      </c>
      <c r="O18" s="125">
        <v>0.9832106782106782</v>
      </c>
      <c r="P18" s="125">
        <v>1</v>
      </c>
      <c r="Q18" s="125">
        <v>0.99992727272727278</v>
      </c>
      <c r="R18" s="125">
        <v>0.98522271062271061</v>
      </c>
      <c r="S18" s="125">
        <v>0.99</v>
      </c>
      <c r="T18" s="315">
        <v>0.96530000000000005</v>
      </c>
      <c r="U18" s="315">
        <v>0.99998547215496369</v>
      </c>
      <c r="V18" s="315">
        <v>0.99670329670329672</v>
      </c>
    </row>
    <row r="19" spans="1:22" ht="40.5" customHeight="1" thickBot="1">
      <c r="A19" s="85">
        <v>22</v>
      </c>
      <c r="B19" s="318" t="s">
        <v>638</v>
      </c>
      <c r="C19" s="318" t="s">
        <v>551</v>
      </c>
      <c r="D19" s="86">
        <v>1</v>
      </c>
      <c r="E19" s="86">
        <v>1</v>
      </c>
      <c r="F19" s="86">
        <v>0.99999285714285713</v>
      </c>
      <c r="G19" s="86">
        <v>0.9997802197802198</v>
      </c>
      <c r="H19" s="86">
        <v>0.99941964285714291</v>
      </c>
      <c r="I19" s="86">
        <v>0.99998884841269842</v>
      </c>
      <c r="J19" s="125">
        <v>0.99999206349206349</v>
      </c>
      <c r="K19" s="125">
        <v>0.99959821428571427</v>
      </c>
      <c r="L19" s="125">
        <v>0.99977678571428574</v>
      </c>
      <c r="M19" s="125">
        <v>1</v>
      </c>
      <c r="N19" s="125">
        <v>0.99272321428571431</v>
      </c>
      <c r="O19" s="125">
        <v>0.999998556998557</v>
      </c>
      <c r="P19" s="125">
        <v>0.99995758928571432</v>
      </c>
      <c r="Q19" s="125">
        <v>0.99907705627705623</v>
      </c>
      <c r="R19" s="125">
        <v>0.99975897435897432</v>
      </c>
      <c r="S19" s="125">
        <v>1</v>
      </c>
      <c r="T19" s="315">
        <v>1</v>
      </c>
      <c r="U19" s="315">
        <v>1</v>
      </c>
      <c r="V19" s="315">
        <v>1</v>
      </c>
    </row>
    <row r="20" spans="1:22" ht="40.5" customHeight="1" thickBot="1">
      <c r="A20" s="85">
        <v>4</v>
      </c>
      <c r="B20" s="319" t="s">
        <v>558</v>
      </c>
      <c r="C20" s="319" t="s">
        <v>559</v>
      </c>
      <c r="D20" s="86" t="s">
        <v>5</v>
      </c>
      <c r="E20" s="86" t="s">
        <v>5</v>
      </c>
      <c r="F20" s="86" t="s">
        <v>5</v>
      </c>
      <c r="G20" s="86" t="s">
        <v>5</v>
      </c>
      <c r="H20" s="86" t="s">
        <v>5</v>
      </c>
      <c r="I20" s="86" t="s">
        <v>5</v>
      </c>
      <c r="J20" s="125" t="s">
        <v>5</v>
      </c>
      <c r="K20" s="125" t="s">
        <v>5</v>
      </c>
      <c r="L20" s="125" t="s">
        <v>5</v>
      </c>
      <c r="M20" s="125" t="s">
        <v>5</v>
      </c>
      <c r="N20" s="125" t="s">
        <v>5</v>
      </c>
      <c r="O20" s="125">
        <v>0.99748340548340553</v>
      </c>
      <c r="P20" s="125">
        <v>1</v>
      </c>
      <c r="Q20" s="125">
        <v>1</v>
      </c>
      <c r="R20" s="125">
        <v>1</v>
      </c>
      <c r="S20" s="125">
        <v>1</v>
      </c>
      <c r="T20" s="315">
        <v>1</v>
      </c>
      <c r="U20" s="315">
        <v>1</v>
      </c>
      <c r="V20" s="315">
        <v>0.98825274725274725</v>
      </c>
    </row>
    <row r="21" spans="1:22" ht="40.5" customHeight="1" thickBot="1">
      <c r="A21" s="85">
        <v>34</v>
      </c>
      <c r="B21" s="318" t="s">
        <v>489</v>
      </c>
      <c r="C21" s="318" t="s">
        <v>490</v>
      </c>
      <c r="D21" s="86">
        <v>0.91491071428571424</v>
      </c>
      <c r="E21" s="86">
        <v>0.99461358313817327</v>
      </c>
      <c r="F21" s="86">
        <v>0.98461904761904762</v>
      </c>
      <c r="G21" s="86">
        <v>0.99125274725274726</v>
      </c>
      <c r="H21" s="86">
        <v>0.95187500000000003</v>
      </c>
      <c r="I21" s="86">
        <v>1</v>
      </c>
      <c r="J21" s="125">
        <v>0.99485714285714288</v>
      </c>
      <c r="K21" s="125">
        <v>1</v>
      </c>
      <c r="L21" s="125">
        <v>1</v>
      </c>
      <c r="M21" s="125">
        <v>1</v>
      </c>
      <c r="N21" s="125">
        <v>1</v>
      </c>
      <c r="O21" s="125">
        <v>0.99372294372294367</v>
      </c>
      <c r="P21" s="125">
        <v>1</v>
      </c>
      <c r="Q21" s="125">
        <v>1</v>
      </c>
      <c r="R21" s="125">
        <v>0.92307692307692313</v>
      </c>
      <c r="S21" s="125">
        <v>0.92</v>
      </c>
      <c r="T21" s="315">
        <v>0.96919999999999995</v>
      </c>
      <c r="U21" s="315">
        <v>0.99970944309927356</v>
      </c>
      <c r="V21" s="315">
        <v>1</v>
      </c>
    </row>
    <row r="22" spans="1:22" ht="40.5" customHeight="1" thickBot="1">
      <c r="A22" s="85">
        <v>3</v>
      </c>
      <c r="B22" s="319" t="s">
        <v>507</v>
      </c>
      <c r="C22" s="319" t="s">
        <v>508</v>
      </c>
      <c r="D22" s="86" t="s">
        <v>5</v>
      </c>
      <c r="E22" s="86" t="s">
        <v>5</v>
      </c>
      <c r="F22" s="86" t="s">
        <v>5</v>
      </c>
      <c r="G22" s="86" t="s">
        <v>5</v>
      </c>
      <c r="H22" s="86" t="s">
        <v>5</v>
      </c>
      <c r="I22" s="86" t="s">
        <v>5</v>
      </c>
      <c r="J22" s="125" t="s">
        <v>5</v>
      </c>
      <c r="K22" s="125" t="s">
        <v>5</v>
      </c>
      <c r="L22" s="125" t="s">
        <v>5</v>
      </c>
      <c r="M22" s="125" t="s">
        <v>5</v>
      </c>
      <c r="N22" s="125" t="s">
        <v>5</v>
      </c>
      <c r="O22" s="125">
        <v>0.99978354978354977</v>
      </c>
      <c r="P22" s="125">
        <v>1</v>
      </c>
      <c r="Q22" s="125">
        <v>1</v>
      </c>
      <c r="R22" s="125">
        <v>1</v>
      </c>
      <c r="S22" s="125">
        <v>1</v>
      </c>
      <c r="T22" s="315">
        <v>0.9859</v>
      </c>
      <c r="U22" s="315">
        <v>1</v>
      </c>
      <c r="V22" s="315">
        <v>0.99995604395604398</v>
      </c>
    </row>
    <row r="23" spans="1:22" ht="40.5" customHeight="1" thickBot="1">
      <c r="A23" s="85">
        <v>8</v>
      </c>
      <c r="B23" s="318" t="s">
        <v>584</v>
      </c>
      <c r="C23" s="318" t="s">
        <v>585</v>
      </c>
      <c r="D23" s="86" t="s">
        <v>0</v>
      </c>
      <c r="E23" s="86" t="s">
        <v>0</v>
      </c>
      <c r="F23" s="86" t="s">
        <v>0</v>
      </c>
      <c r="G23" s="86" t="s">
        <v>0</v>
      </c>
      <c r="H23" s="86">
        <v>0.99999404761904764</v>
      </c>
      <c r="I23" s="86">
        <v>0.97503571428571423</v>
      </c>
      <c r="J23" s="125">
        <v>1</v>
      </c>
      <c r="K23" s="125">
        <v>0.99995014880952382</v>
      </c>
      <c r="L23" s="125">
        <v>1</v>
      </c>
      <c r="M23" s="125">
        <v>1</v>
      </c>
      <c r="N23" s="125">
        <v>1</v>
      </c>
      <c r="O23" s="125">
        <v>1</v>
      </c>
      <c r="P23" s="125">
        <v>1</v>
      </c>
      <c r="Q23" s="125">
        <v>0.99951688311688314</v>
      </c>
      <c r="R23" s="125">
        <v>1</v>
      </c>
      <c r="S23" s="125">
        <v>1</v>
      </c>
      <c r="T23" s="315">
        <v>1</v>
      </c>
      <c r="U23" s="315">
        <v>0.99612590799031475</v>
      </c>
      <c r="V23" s="315">
        <v>0.99877802197802201</v>
      </c>
    </row>
    <row r="24" spans="1:22" ht="40.5" customHeight="1" thickBot="1">
      <c r="A24" s="85">
        <v>11</v>
      </c>
      <c r="B24" s="318" t="s">
        <v>450</v>
      </c>
      <c r="C24" s="318" t="s">
        <v>451</v>
      </c>
      <c r="D24" s="86">
        <v>0.99835416666666665</v>
      </c>
      <c r="E24" s="86">
        <v>0.99381733021077279</v>
      </c>
      <c r="F24" s="86">
        <v>0.99999206349206349</v>
      </c>
      <c r="G24" s="86">
        <v>0.99999413919413915</v>
      </c>
      <c r="H24" s="86">
        <v>0.99263392857142863</v>
      </c>
      <c r="I24" s="86">
        <v>0.99504761904761907</v>
      </c>
      <c r="J24" s="125">
        <v>1</v>
      </c>
      <c r="K24" s="125">
        <v>1</v>
      </c>
      <c r="L24" s="125">
        <v>0.99713690476190475</v>
      </c>
      <c r="M24" s="125">
        <v>0.99996796536796539</v>
      </c>
      <c r="N24" s="125">
        <v>0.9986197916666667</v>
      </c>
      <c r="O24" s="125">
        <v>0.999465367965368</v>
      </c>
      <c r="P24" s="125">
        <v>0.99714285714285711</v>
      </c>
      <c r="Q24" s="125">
        <v>0.99927272727272731</v>
      </c>
      <c r="R24" s="125">
        <v>1</v>
      </c>
      <c r="S24" s="125">
        <v>1</v>
      </c>
      <c r="T24" s="315">
        <v>1</v>
      </c>
      <c r="U24" s="315">
        <v>1</v>
      </c>
      <c r="V24" s="315">
        <v>1</v>
      </c>
    </row>
    <row r="25" spans="1:22" ht="40.5" customHeight="1" thickBot="1">
      <c r="A25" s="85">
        <v>19</v>
      </c>
      <c r="B25" s="318" t="s">
        <v>1156</v>
      </c>
      <c r="C25" s="318" t="s">
        <v>1155</v>
      </c>
      <c r="D25" s="86">
        <v>1</v>
      </c>
      <c r="E25" s="86">
        <v>0.99437939110070261</v>
      </c>
      <c r="F25" s="86">
        <v>1</v>
      </c>
      <c r="G25" s="86">
        <v>0.99996776556776557</v>
      </c>
      <c r="H25" s="86">
        <v>1</v>
      </c>
      <c r="I25" s="86">
        <v>1</v>
      </c>
      <c r="J25" s="125">
        <v>0.99409523809523814</v>
      </c>
      <c r="K25" s="125">
        <v>1</v>
      </c>
      <c r="L25" s="125">
        <v>0.99526785714285715</v>
      </c>
      <c r="M25" s="125">
        <v>0.99990649350649352</v>
      </c>
      <c r="N25" s="125">
        <v>1</v>
      </c>
      <c r="O25" s="125">
        <v>0.99830375180375175</v>
      </c>
      <c r="P25" s="125">
        <v>1</v>
      </c>
      <c r="Q25" s="125">
        <v>0.99792207792207788</v>
      </c>
      <c r="R25" s="125">
        <v>0.99999560439560442</v>
      </c>
      <c r="S25" s="125">
        <v>1</v>
      </c>
      <c r="T25" s="315">
        <v>0.98519999999999996</v>
      </c>
      <c r="U25" s="315">
        <v>0.99977401129943499</v>
      </c>
      <c r="V25" s="315">
        <v>0.99953846153846149</v>
      </c>
    </row>
    <row r="26" spans="1:22" ht="52.5" customHeight="1" thickBot="1">
      <c r="A26" s="85">
        <v>16</v>
      </c>
      <c r="B26" s="318" t="s">
        <v>524</v>
      </c>
      <c r="C26" s="318" t="s">
        <v>525</v>
      </c>
      <c r="D26" s="86">
        <v>0.99450892857142859</v>
      </c>
      <c r="E26" s="86">
        <v>0.98768149882903977</v>
      </c>
      <c r="F26" s="86">
        <v>0.99680952380952381</v>
      </c>
      <c r="G26" s="86">
        <v>0.99758241758241761</v>
      </c>
      <c r="H26" s="86">
        <v>0.98946428571428569</v>
      </c>
      <c r="I26" s="86">
        <v>0.98619047619047617</v>
      </c>
      <c r="J26" s="125">
        <v>1</v>
      </c>
      <c r="K26" s="125">
        <v>0.99098214285714281</v>
      </c>
      <c r="L26" s="125">
        <v>1</v>
      </c>
      <c r="M26" s="125">
        <v>0.99916883116883115</v>
      </c>
      <c r="N26" s="125">
        <v>0.99991071428571432</v>
      </c>
      <c r="O26" s="125">
        <v>1</v>
      </c>
      <c r="P26" s="125">
        <v>0.98498809523809527</v>
      </c>
      <c r="Q26" s="125">
        <v>0.98748051948051951</v>
      </c>
      <c r="R26" s="125">
        <v>1</v>
      </c>
      <c r="S26" s="125">
        <v>1</v>
      </c>
      <c r="T26" s="315">
        <v>0.98699999999999999</v>
      </c>
      <c r="U26" s="315">
        <v>1</v>
      </c>
      <c r="V26" s="315">
        <v>1</v>
      </c>
    </row>
    <row r="27" spans="1:22" ht="40.5" customHeight="1" thickBot="1">
      <c r="A27" s="85">
        <v>20</v>
      </c>
      <c r="B27" s="318" t="s">
        <v>636</v>
      </c>
      <c r="C27" s="318" t="s">
        <v>523</v>
      </c>
      <c r="D27" s="86">
        <v>1</v>
      </c>
      <c r="E27" s="86">
        <v>0.9928883684621389</v>
      </c>
      <c r="F27" s="86">
        <v>1</v>
      </c>
      <c r="G27" s="86">
        <v>1</v>
      </c>
      <c r="H27" s="86">
        <v>0.99967857142857142</v>
      </c>
      <c r="I27" s="86">
        <v>1</v>
      </c>
      <c r="J27" s="125">
        <v>0.99999444444444441</v>
      </c>
      <c r="K27" s="125">
        <v>0.99257217261904762</v>
      </c>
      <c r="L27" s="125">
        <v>0.99847098214285712</v>
      </c>
      <c r="M27" s="125">
        <v>0.99942857142857144</v>
      </c>
      <c r="N27" s="125">
        <v>0.99922767857142858</v>
      </c>
      <c r="O27" s="125">
        <v>1</v>
      </c>
      <c r="P27" s="125">
        <v>0.99960937500000002</v>
      </c>
      <c r="Q27" s="125">
        <v>0.99999826839826844</v>
      </c>
      <c r="R27" s="125">
        <v>0.99986813186813184</v>
      </c>
      <c r="S27" s="125">
        <v>1</v>
      </c>
      <c r="T27" s="315">
        <v>1</v>
      </c>
      <c r="U27" s="315">
        <v>0.99748184019370456</v>
      </c>
      <c r="V27" s="315">
        <v>0.99208278388278393</v>
      </c>
    </row>
    <row r="28" spans="1:22" ht="40.5" customHeight="1" thickBot="1">
      <c r="A28" s="85">
        <v>2</v>
      </c>
      <c r="B28" s="318" t="s">
        <v>630</v>
      </c>
      <c r="C28" s="318" t="s">
        <v>549</v>
      </c>
      <c r="D28" s="86" t="s">
        <v>0</v>
      </c>
      <c r="E28" s="86" t="s">
        <v>0</v>
      </c>
      <c r="F28" s="86" t="s">
        <v>0</v>
      </c>
      <c r="G28" s="86" t="s">
        <v>0</v>
      </c>
      <c r="H28" s="86">
        <v>0.99897321428571428</v>
      </c>
      <c r="I28" s="86">
        <v>1</v>
      </c>
      <c r="J28" s="125">
        <v>1</v>
      </c>
      <c r="K28" s="125">
        <v>1</v>
      </c>
      <c r="L28" s="125">
        <v>1</v>
      </c>
      <c r="M28" s="125">
        <v>0.99922077922077923</v>
      </c>
      <c r="N28" s="125">
        <v>0.9983035714285714</v>
      </c>
      <c r="O28" s="125">
        <v>1</v>
      </c>
      <c r="P28" s="125">
        <v>1</v>
      </c>
      <c r="Q28" s="125">
        <v>1</v>
      </c>
      <c r="R28" s="125">
        <v>1</v>
      </c>
      <c r="S28" s="125">
        <v>1</v>
      </c>
      <c r="T28" s="315">
        <v>1</v>
      </c>
      <c r="U28" s="315">
        <v>0.99898305084745764</v>
      </c>
      <c r="V28" s="315">
        <v>1</v>
      </c>
    </row>
    <row r="29" spans="1:22" ht="40.5" customHeight="1" thickBot="1">
      <c r="A29" s="85">
        <v>12</v>
      </c>
      <c r="B29" s="318" t="s">
        <v>580</v>
      </c>
      <c r="C29" s="318" t="s">
        <v>581</v>
      </c>
      <c r="D29" s="86">
        <v>0.99633928571428576</v>
      </c>
      <c r="E29" s="86">
        <v>0.99423887587822013</v>
      </c>
      <c r="F29" s="86">
        <v>0.99804761904761907</v>
      </c>
      <c r="G29" s="86">
        <v>0.99996703296703293</v>
      </c>
      <c r="H29" s="86">
        <v>0.99997470238095243</v>
      </c>
      <c r="I29" s="86">
        <v>0.99857142857142855</v>
      </c>
      <c r="J29" s="125">
        <v>0.99552380952380948</v>
      </c>
      <c r="K29" s="125">
        <v>0.9894196428571429</v>
      </c>
      <c r="L29" s="125">
        <v>0.99994345238095239</v>
      </c>
      <c r="M29" s="125">
        <v>0.99996969696969695</v>
      </c>
      <c r="N29" s="125">
        <v>1</v>
      </c>
      <c r="O29" s="125">
        <v>1</v>
      </c>
      <c r="P29" s="125">
        <v>0.99998883928571425</v>
      </c>
      <c r="Q29" s="125">
        <v>0.99859740259740259</v>
      </c>
      <c r="R29" s="125">
        <v>1</v>
      </c>
      <c r="S29" s="125">
        <v>1</v>
      </c>
      <c r="T29" s="315">
        <v>0.99990000000000001</v>
      </c>
      <c r="U29" s="315">
        <v>0.99990314769975785</v>
      </c>
      <c r="V29" s="315">
        <v>1</v>
      </c>
    </row>
    <row r="30" spans="1:22" ht="40.5" customHeight="1" thickBot="1">
      <c r="A30" s="85">
        <v>14</v>
      </c>
      <c r="B30" s="318" t="s">
        <v>610</v>
      </c>
      <c r="C30" s="318" t="s">
        <v>609</v>
      </c>
      <c r="D30" s="86">
        <v>1</v>
      </c>
      <c r="E30" s="86">
        <v>0.99142544886807182</v>
      </c>
      <c r="F30" s="86">
        <v>1</v>
      </c>
      <c r="G30" s="86">
        <v>1</v>
      </c>
      <c r="H30" s="86">
        <v>1</v>
      </c>
      <c r="I30" s="86">
        <v>0.99365873015873019</v>
      </c>
      <c r="J30" s="125">
        <v>0.99523809523809526</v>
      </c>
      <c r="K30" s="125">
        <v>1</v>
      </c>
      <c r="L30" s="125">
        <v>1</v>
      </c>
      <c r="M30" s="125">
        <v>1</v>
      </c>
      <c r="N30" s="125">
        <v>1</v>
      </c>
      <c r="O30" s="125">
        <v>1</v>
      </c>
      <c r="P30" s="125">
        <v>0.99991071428571432</v>
      </c>
      <c r="Q30" s="125">
        <v>0.99683116883116885</v>
      </c>
      <c r="R30" s="125">
        <v>1</v>
      </c>
      <c r="S30" s="125">
        <v>1</v>
      </c>
      <c r="T30" s="315">
        <v>1</v>
      </c>
      <c r="U30" s="315">
        <v>0.99964083938660209</v>
      </c>
      <c r="V30" s="315">
        <v>0.98646300366300366</v>
      </c>
    </row>
    <row r="31" spans="1:22" ht="40.5" customHeight="1" thickBot="1">
      <c r="A31" s="85">
        <v>10</v>
      </c>
      <c r="B31" s="318" t="s">
        <v>607</v>
      </c>
      <c r="C31" s="318" t="s">
        <v>608</v>
      </c>
      <c r="D31" s="86">
        <v>1</v>
      </c>
      <c r="E31" s="86">
        <v>0.99488836846213891</v>
      </c>
      <c r="F31" s="86">
        <v>1</v>
      </c>
      <c r="G31" s="86">
        <v>1</v>
      </c>
      <c r="H31" s="86">
        <v>1</v>
      </c>
      <c r="I31" s="86">
        <v>1</v>
      </c>
      <c r="J31" s="125">
        <v>1</v>
      </c>
      <c r="K31" s="125">
        <v>1</v>
      </c>
      <c r="L31" s="125">
        <v>0.99910714285714286</v>
      </c>
      <c r="M31" s="125">
        <v>1</v>
      </c>
      <c r="N31" s="125">
        <v>0.99959226190476191</v>
      </c>
      <c r="O31" s="125">
        <v>1</v>
      </c>
      <c r="P31" s="125">
        <v>1</v>
      </c>
      <c r="Q31" s="125">
        <v>0.99935670995671</v>
      </c>
      <c r="R31" s="125">
        <v>1</v>
      </c>
      <c r="S31" s="125">
        <v>1</v>
      </c>
      <c r="T31" s="315">
        <v>0.99739999999999995</v>
      </c>
      <c r="U31" s="315">
        <v>1</v>
      </c>
      <c r="V31" s="315">
        <v>1</v>
      </c>
    </row>
    <row r="32" spans="1:22" ht="40.5" customHeight="1" thickBot="1">
      <c r="A32" s="85">
        <v>15</v>
      </c>
      <c r="B32" s="318" t="s">
        <v>633</v>
      </c>
      <c r="C32" s="318" t="s">
        <v>465</v>
      </c>
      <c r="D32" s="86" t="s">
        <v>0</v>
      </c>
      <c r="E32" s="86">
        <v>1</v>
      </c>
      <c r="F32" s="86">
        <v>1</v>
      </c>
      <c r="G32" s="86">
        <v>1</v>
      </c>
      <c r="H32" s="86">
        <v>0.9829</v>
      </c>
      <c r="I32" s="86">
        <v>1</v>
      </c>
      <c r="J32" s="125">
        <v>0.99461904761904762</v>
      </c>
      <c r="K32" s="125">
        <v>1</v>
      </c>
      <c r="L32" s="125">
        <v>1</v>
      </c>
      <c r="M32" s="125">
        <v>1</v>
      </c>
      <c r="N32" s="125">
        <v>1</v>
      </c>
      <c r="O32" s="125">
        <v>1</v>
      </c>
      <c r="P32" s="125">
        <v>0.9977678571428571</v>
      </c>
      <c r="Q32" s="125">
        <v>0.99371428571428566</v>
      </c>
      <c r="R32" s="125">
        <v>1</v>
      </c>
      <c r="S32" s="125">
        <v>1</v>
      </c>
      <c r="T32" s="315">
        <v>0.99360000000000004</v>
      </c>
      <c r="U32" s="315">
        <v>0.99607748184019373</v>
      </c>
      <c r="V32" s="315">
        <v>0.98927472527472526</v>
      </c>
    </row>
    <row r="33" spans="1:22" ht="40.5" customHeight="1" thickBot="1">
      <c r="A33" s="85">
        <v>30</v>
      </c>
      <c r="B33" s="318" t="s">
        <v>446</v>
      </c>
      <c r="C33" s="318" t="s">
        <v>447</v>
      </c>
      <c r="D33" s="86">
        <v>0.99781249999999999</v>
      </c>
      <c r="E33" s="86">
        <v>1</v>
      </c>
      <c r="F33" s="86">
        <v>0.99547619047619051</v>
      </c>
      <c r="G33" s="86">
        <v>0.99371428571428577</v>
      </c>
      <c r="H33" s="86">
        <v>0.99741071428571426</v>
      </c>
      <c r="I33" s="86">
        <v>0.9976666666666667</v>
      </c>
      <c r="J33" s="125">
        <v>0.98638095238095236</v>
      </c>
      <c r="K33" s="125">
        <v>0.98972247023809523</v>
      </c>
      <c r="L33" s="125">
        <v>0.9971875</v>
      </c>
      <c r="M33" s="125">
        <v>0.9943376623376623</v>
      </c>
      <c r="N33" s="125">
        <v>0.99138392857142854</v>
      </c>
      <c r="O33" s="125">
        <v>1</v>
      </c>
      <c r="P33" s="125">
        <v>0.98736607142857147</v>
      </c>
      <c r="Q33" s="125">
        <v>0.98119480519480518</v>
      </c>
      <c r="R33" s="125">
        <v>0.98065934065934068</v>
      </c>
      <c r="S33" s="125">
        <v>0.98</v>
      </c>
      <c r="T33" s="315">
        <v>0.98450000000000004</v>
      </c>
      <c r="U33" s="315">
        <v>0.99607748184019373</v>
      </c>
      <c r="V33" s="315">
        <v>1</v>
      </c>
    </row>
    <row r="34" spans="1:22" ht="40.5" customHeight="1" thickBot="1">
      <c r="A34" s="85">
        <v>5</v>
      </c>
      <c r="B34" s="318" t="s">
        <v>493</v>
      </c>
      <c r="C34" s="318" t="s">
        <v>494</v>
      </c>
      <c r="D34" s="86">
        <v>0.999985119047619</v>
      </c>
      <c r="E34" s="86">
        <v>0.99480093676814985</v>
      </c>
      <c r="F34" s="86">
        <v>1</v>
      </c>
      <c r="G34" s="86">
        <v>1</v>
      </c>
      <c r="H34" s="86">
        <v>0.99468973214285716</v>
      </c>
      <c r="I34" s="86">
        <v>0.99986428571428576</v>
      </c>
      <c r="J34" s="125">
        <v>0.99988730158730155</v>
      </c>
      <c r="K34" s="125">
        <v>0.99924107142857144</v>
      </c>
      <c r="L34" s="125">
        <v>1</v>
      </c>
      <c r="M34" s="125">
        <v>1</v>
      </c>
      <c r="N34" s="125">
        <v>1</v>
      </c>
      <c r="O34" s="125">
        <v>0.99714285714285711</v>
      </c>
      <c r="P34" s="125">
        <v>0.99999107142857147</v>
      </c>
      <c r="Q34" s="125">
        <v>1</v>
      </c>
      <c r="R34" s="125">
        <v>1</v>
      </c>
      <c r="S34" s="125">
        <v>1</v>
      </c>
      <c r="T34" s="315">
        <v>1</v>
      </c>
      <c r="U34" s="315">
        <v>0.99907990314769979</v>
      </c>
      <c r="V34" s="315">
        <v>0.9985267399267399</v>
      </c>
    </row>
    <row r="35" spans="1:22" ht="40.5" customHeight="1" thickBot="1">
      <c r="A35" s="85">
        <v>27</v>
      </c>
      <c r="B35" s="318" t="s">
        <v>640</v>
      </c>
      <c r="C35" s="318" t="s">
        <v>506</v>
      </c>
      <c r="D35" s="86">
        <v>0.99977678571428574</v>
      </c>
      <c r="E35" s="86">
        <v>0.99287119437939109</v>
      </c>
      <c r="F35" s="86">
        <v>1</v>
      </c>
      <c r="G35" s="86">
        <v>0.99857655677655677</v>
      </c>
      <c r="H35" s="86">
        <v>0.99151785714285712</v>
      </c>
      <c r="I35" s="86">
        <v>1</v>
      </c>
      <c r="J35" s="125">
        <v>1</v>
      </c>
      <c r="K35" s="125">
        <v>0.99845758928571426</v>
      </c>
      <c r="L35" s="125">
        <v>0.98348214285714286</v>
      </c>
      <c r="M35" s="125">
        <v>1</v>
      </c>
      <c r="N35" s="125">
        <v>1</v>
      </c>
      <c r="O35" s="125">
        <v>0.98082251082251082</v>
      </c>
      <c r="P35" s="125">
        <v>0.98882440476190481</v>
      </c>
      <c r="Q35" s="125">
        <v>0.99999047619047621</v>
      </c>
      <c r="R35" s="125">
        <v>0.98593406593406596</v>
      </c>
      <c r="S35" s="125">
        <v>0.99</v>
      </c>
      <c r="T35" s="315">
        <v>0.99980000000000002</v>
      </c>
      <c r="U35" s="315">
        <v>1</v>
      </c>
      <c r="V35" s="315">
        <v>1</v>
      </c>
    </row>
    <row r="36" spans="1:22" ht="40.5" customHeight="1" thickBot="1">
      <c r="A36" s="85">
        <v>24</v>
      </c>
      <c r="B36" s="318" t="s">
        <v>605</v>
      </c>
      <c r="C36" s="318" t="s">
        <v>606</v>
      </c>
      <c r="D36" s="86">
        <v>0.99700892857142853</v>
      </c>
      <c r="E36" s="86">
        <v>0.99709601873536302</v>
      </c>
      <c r="F36" s="86">
        <v>0.99347619047619051</v>
      </c>
      <c r="G36" s="86">
        <v>0.99652747252747254</v>
      </c>
      <c r="H36" s="86">
        <v>0.99866517857142856</v>
      </c>
      <c r="I36" s="86">
        <v>0.99459047619047614</v>
      </c>
      <c r="J36" s="125">
        <v>0.99872539682539685</v>
      </c>
      <c r="K36" s="125">
        <v>1</v>
      </c>
      <c r="L36" s="125">
        <v>0.99142857142857144</v>
      </c>
      <c r="M36" s="125">
        <v>0.96316883116883123</v>
      </c>
      <c r="N36" s="125">
        <v>0.99258928571428573</v>
      </c>
      <c r="O36" s="125">
        <v>0.99437229437229435</v>
      </c>
      <c r="P36" s="125">
        <v>0.99160714285714291</v>
      </c>
      <c r="Q36" s="125">
        <v>0.99948051948051952</v>
      </c>
      <c r="R36" s="125">
        <v>0.99362637362637363</v>
      </c>
      <c r="S36" s="125">
        <v>0.99</v>
      </c>
      <c r="T36" s="315">
        <v>0.97050000000000003</v>
      </c>
      <c r="U36" s="315">
        <v>0.99416222760290562</v>
      </c>
      <c r="V36" s="315">
        <v>0.99767032967032965</v>
      </c>
    </row>
    <row r="37" spans="1:22" ht="40.5" customHeight="1" thickBot="1">
      <c r="A37" s="85">
        <v>26</v>
      </c>
      <c r="B37" s="318" t="s">
        <v>491</v>
      </c>
      <c r="C37" s="318" t="s">
        <v>492</v>
      </c>
      <c r="D37" s="86">
        <v>0.98440773809523807</v>
      </c>
      <c r="E37" s="86">
        <v>0.99468696330991413</v>
      </c>
      <c r="F37" s="86">
        <v>0.99995238095238093</v>
      </c>
      <c r="G37" s="86">
        <v>0.98619780219780218</v>
      </c>
      <c r="H37" s="86">
        <v>0.9988839285714286</v>
      </c>
      <c r="I37" s="86">
        <v>0.99619047619047618</v>
      </c>
      <c r="J37" s="125">
        <v>0.9976666666666667</v>
      </c>
      <c r="K37" s="125">
        <v>0.99433035714285711</v>
      </c>
      <c r="L37" s="125">
        <v>1</v>
      </c>
      <c r="M37" s="125">
        <v>1</v>
      </c>
      <c r="N37" s="125">
        <v>1</v>
      </c>
      <c r="O37" s="125">
        <v>0.99959018759018758</v>
      </c>
      <c r="P37" s="125">
        <v>1</v>
      </c>
      <c r="Q37" s="125">
        <v>0.99994978354978359</v>
      </c>
      <c r="R37" s="125">
        <v>0.987029304029304</v>
      </c>
      <c r="S37" s="125">
        <v>0.99</v>
      </c>
      <c r="T37" s="315">
        <v>1</v>
      </c>
      <c r="U37" s="315">
        <v>0.99946731234866826</v>
      </c>
      <c r="V37" s="315">
        <v>1</v>
      </c>
    </row>
    <row r="38" spans="1:22" ht="40.5" customHeight="1" thickBot="1">
      <c r="A38" s="85">
        <v>7</v>
      </c>
      <c r="B38" s="318" t="s">
        <v>631</v>
      </c>
      <c r="C38" s="318" t="s">
        <v>518</v>
      </c>
      <c r="D38" s="86">
        <v>0.98812500000000003</v>
      </c>
      <c r="E38" s="86">
        <v>0.99456674473067919</v>
      </c>
      <c r="F38" s="86">
        <v>0.99547619047619051</v>
      </c>
      <c r="G38" s="86">
        <v>0.97156043956043958</v>
      </c>
      <c r="H38" s="86">
        <v>0.98232142857142857</v>
      </c>
      <c r="I38" s="86">
        <v>1</v>
      </c>
      <c r="J38" s="125">
        <v>1</v>
      </c>
      <c r="K38" s="125">
        <v>0.99589285714285714</v>
      </c>
      <c r="L38" s="125">
        <v>1</v>
      </c>
      <c r="M38" s="125">
        <v>0.9858701298701299</v>
      </c>
      <c r="N38" s="125">
        <v>0.99468749999999995</v>
      </c>
      <c r="O38" s="125">
        <v>0.98952380952380958</v>
      </c>
      <c r="P38" s="125">
        <v>0.98991071428571431</v>
      </c>
      <c r="Q38" s="125">
        <v>0.99974025974025971</v>
      </c>
      <c r="R38" s="125">
        <v>1</v>
      </c>
      <c r="S38" s="125">
        <v>1</v>
      </c>
      <c r="T38" s="315">
        <v>0.97870000000000001</v>
      </c>
      <c r="U38" s="315">
        <v>0.9935593220338983</v>
      </c>
      <c r="V38" s="315">
        <v>1</v>
      </c>
    </row>
    <row r="39" spans="1:22" ht="40.5" customHeight="1" thickBot="1">
      <c r="A39" s="85">
        <v>32</v>
      </c>
      <c r="B39" s="318" t="s">
        <v>460</v>
      </c>
      <c r="C39" s="318" t="s">
        <v>461</v>
      </c>
      <c r="D39" s="86">
        <v>1</v>
      </c>
      <c r="E39" s="86">
        <v>0.98323185011709602</v>
      </c>
      <c r="F39" s="86">
        <v>1</v>
      </c>
      <c r="G39" s="86">
        <v>0.95824175824175828</v>
      </c>
      <c r="H39" s="86">
        <v>0.99991071428571432</v>
      </c>
      <c r="I39" s="86">
        <v>0.95738095238095233</v>
      </c>
      <c r="J39" s="125">
        <v>0.9828095238095238</v>
      </c>
      <c r="K39" s="125">
        <v>0.96553571428571427</v>
      </c>
      <c r="L39" s="125">
        <v>0.99571428571428566</v>
      </c>
      <c r="M39" s="125">
        <v>0.99132467532467539</v>
      </c>
      <c r="N39" s="125">
        <v>1</v>
      </c>
      <c r="O39" s="125">
        <v>0.99822510822510824</v>
      </c>
      <c r="P39" s="125">
        <v>0.99531250000000004</v>
      </c>
      <c r="Q39" s="125">
        <v>0.97646493506493504</v>
      </c>
      <c r="R39" s="125">
        <v>0.97591208791208794</v>
      </c>
      <c r="S39" s="125">
        <v>0.98</v>
      </c>
      <c r="T39" s="315">
        <v>1</v>
      </c>
      <c r="U39" s="315">
        <v>0.98905569007263927</v>
      </c>
      <c r="V39" s="315">
        <v>0.98320879120879123</v>
      </c>
    </row>
    <row r="40" spans="1:22" ht="46.5" customHeight="1" thickBot="1">
      <c r="A40" s="85">
        <v>13</v>
      </c>
      <c r="B40" s="318" t="s">
        <v>611</v>
      </c>
      <c r="C40" s="318" t="s">
        <v>643</v>
      </c>
      <c r="D40" s="86">
        <v>0.99964285714285717</v>
      </c>
      <c r="E40" s="86">
        <v>0.99368540202966438</v>
      </c>
      <c r="F40" s="86">
        <v>1</v>
      </c>
      <c r="G40" s="86">
        <v>0.99895970695970693</v>
      </c>
      <c r="H40" s="86">
        <v>0.99906026785714286</v>
      </c>
      <c r="I40" s="86">
        <v>0.9999825396825397</v>
      </c>
      <c r="J40" s="125">
        <v>0.99542222222222221</v>
      </c>
      <c r="K40" s="125">
        <v>1</v>
      </c>
      <c r="L40" s="125">
        <v>1</v>
      </c>
      <c r="M40" s="125">
        <v>0.99998701298701298</v>
      </c>
      <c r="N40" s="125">
        <v>1</v>
      </c>
      <c r="O40" s="125">
        <v>1</v>
      </c>
      <c r="P40" s="125">
        <v>1</v>
      </c>
      <c r="Q40" s="125">
        <v>0.99797402597402596</v>
      </c>
      <c r="R40" s="125">
        <v>1</v>
      </c>
      <c r="S40" s="125">
        <v>1</v>
      </c>
      <c r="T40" s="315">
        <v>0.99980000000000002</v>
      </c>
      <c r="U40" s="315">
        <v>0.99998627925746575</v>
      </c>
      <c r="V40" s="315">
        <v>1</v>
      </c>
    </row>
    <row r="41" spans="1:22" ht="46.5" customHeight="1" thickBot="1">
      <c r="A41" s="85">
        <v>23</v>
      </c>
      <c r="B41" s="318" t="s">
        <v>499</v>
      </c>
      <c r="C41" s="318" t="s">
        <v>500</v>
      </c>
      <c r="D41" s="86">
        <v>1</v>
      </c>
      <c r="E41" s="86">
        <v>0.99709601873536302</v>
      </c>
      <c r="F41" s="86">
        <v>0.99999523809523805</v>
      </c>
      <c r="G41" s="86">
        <v>0.99670329670329672</v>
      </c>
      <c r="H41" s="86">
        <v>0.99455357142857137</v>
      </c>
      <c r="I41" s="86">
        <v>0.99885714285714289</v>
      </c>
      <c r="J41" s="125">
        <v>1</v>
      </c>
      <c r="K41" s="125">
        <v>0.99401785714285718</v>
      </c>
      <c r="L41" s="125">
        <v>0.98239062499999996</v>
      </c>
      <c r="M41" s="125">
        <v>0.98424155012987014</v>
      </c>
      <c r="N41" s="125">
        <v>0.97848214285714286</v>
      </c>
      <c r="O41" s="125">
        <v>0.99454545454545451</v>
      </c>
      <c r="P41" s="125">
        <v>0.98958854166666665</v>
      </c>
      <c r="Q41" s="125">
        <v>0.98393333333333333</v>
      </c>
      <c r="R41" s="125">
        <v>0.99740659340659343</v>
      </c>
      <c r="S41" s="125">
        <v>1</v>
      </c>
      <c r="T41" s="315">
        <v>0.92310000000000003</v>
      </c>
      <c r="U41" s="315">
        <v>0.99986117836965294</v>
      </c>
      <c r="V41" s="315">
        <v>0.99940073260073259</v>
      </c>
    </row>
    <row r="42" spans="1:22" ht="46.5" customHeight="1" thickBot="1">
      <c r="A42" s="85">
        <v>17</v>
      </c>
      <c r="B42" s="318" t="s">
        <v>560</v>
      </c>
      <c r="C42" s="318" t="s">
        <v>561</v>
      </c>
      <c r="D42" s="243">
        <v>0.98767857142857141</v>
      </c>
      <c r="E42" s="243">
        <v>0.99155425448868073</v>
      </c>
      <c r="F42" s="243">
        <v>0.99997857142857138</v>
      </c>
      <c r="G42" s="243">
        <v>1</v>
      </c>
      <c r="H42" s="243">
        <v>0.9972321428571429</v>
      </c>
      <c r="I42" s="243">
        <v>0.99580952380952381</v>
      </c>
      <c r="J42" s="243">
        <v>0.99504761904761907</v>
      </c>
      <c r="K42" s="243">
        <v>0.9905357142857143</v>
      </c>
      <c r="L42" s="243">
        <v>0.99687499999999996</v>
      </c>
      <c r="M42" s="243">
        <v>1</v>
      </c>
      <c r="N42" s="243">
        <v>0.99200892857142853</v>
      </c>
      <c r="O42" s="243">
        <v>0.99463203463203465</v>
      </c>
      <c r="P42" s="243">
        <v>0.984375</v>
      </c>
      <c r="Q42" s="125">
        <v>0.98181818181818181</v>
      </c>
      <c r="R42" s="125">
        <v>1</v>
      </c>
      <c r="S42" s="125">
        <v>1</v>
      </c>
      <c r="T42" s="315">
        <v>0.98729999999999996</v>
      </c>
      <c r="U42" s="315">
        <v>0.94668280871670707</v>
      </c>
      <c r="V42" s="315">
        <v>0.95775824175824176</v>
      </c>
    </row>
    <row r="43" spans="1:22" ht="46.5" customHeight="1" thickBot="1">
      <c r="A43" s="85">
        <v>25</v>
      </c>
      <c r="B43" s="318" t="s">
        <v>639</v>
      </c>
      <c r="C43" s="318" t="s">
        <v>512</v>
      </c>
      <c r="D43" s="243">
        <v>0.99732142857142858</v>
      </c>
      <c r="E43" s="243">
        <v>0.97583138173302109</v>
      </c>
      <c r="F43" s="243">
        <v>0.96576190476190482</v>
      </c>
      <c r="G43" s="243">
        <v>0.98681318681318686</v>
      </c>
      <c r="H43" s="243">
        <v>0.98906249999999996</v>
      </c>
      <c r="I43" s="243">
        <v>0.99682222222222228</v>
      </c>
      <c r="J43" s="243">
        <v>0.99616666666666664</v>
      </c>
      <c r="K43" s="243">
        <v>0.99926339285714283</v>
      </c>
      <c r="L43" s="243">
        <v>0.99687499999999996</v>
      </c>
      <c r="M43" s="243">
        <v>0.99948051948051952</v>
      </c>
      <c r="N43" s="243">
        <v>0.99640625000000005</v>
      </c>
      <c r="O43" s="243">
        <v>0.98033549783549789</v>
      </c>
      <c r="P43" s="243">
        <v>0.98129464285714285</v>
      </c>
      <c r="Q43" s="125">
        <v>0.98394805194805202</v>
      </c>
      <c r="R43" s="125">
        <v>0.98725274725274725</v>
      </c>
      <c r="S43" s="125">
        <v>0.99</v>
      </c>
      <c r="T43" s="315">
        <v>1</v>
      </c>
      <c r="U43" s="315">
        <v>0.98232445520581113</v>
      </c>
      <c r="V43" s="315">
        <v>0.99613186813186816</v>
      </c>
    </row>
    <row r="44" spans="1:22" ht="46.5" customHeight="1" thickBot="1">
      <c r="A44" s="85">
        <v>33</v>
      </c>
      <c r="B44" s="318" t="s">
        <v>642</v>
      </c>
      <c r="C44" s="318" t="s">
        <v>539</v>
      </c>
      <c r="D44" s="86">
        <v>0.9988839285714286</v>
      </c>
      <c r="E44" s="86">
        <v>0.99494145199063233</v>
      </c>
      <c r="F44" s="86">
        <v>1</v>
      </c>
      <c r="G44" s="86">
        <v>1</v>
      </c>
      <c r="H44" s="86">
        <v>0.99375000000000002</v>
      </c>
      <c r="I44" s="86">
        <v>1</v>
      </c>
      <c r="J44" s="125">
        <v>0.99480952380952381</v>
      </c>
      <c r="K44" s="125">
        <v>0.97638392857142864</v>
      </c>
      <c r="L44" s="125">
        <v>0.99758928571428573</v>
      </c>
      <c r="M44" s="125">
        <v>0.99168831168831173</v>
      </c>
      <c r="N44" s="125">
        <v>1</v>
      </c>
      <c r="O44" s="125">
        <v>0.96255411255411261</v>
      </c>
      <c r="P44" s="125">
        <v>1</v>
      </c>
      <c r="Q44" s="125">
        <v>0.92077922077922081</v>
      </c>
      <c r="R44" s="125">
        <v>0.97054945054945052</v>
      </c>
      <c r="S44" s="125">
        <v>0.97</v>
      </c>
      <c r="T44" s="315">
        <v>1</v>
      </c>
      <c r="U44" s="315">
        <v>0.97118644067796611</v>
      </c>
      <c r="V44" s="315">
        <v>0.99445347985347987</v>
      </c>
    </row>
    <row r="45" spans="1:22" ht="46.5" customHeight="1" thickBot="1">
      <c r="A45" s="85">
        <v>18</v>
      </c>
      <c r="B45" s="318" t="s">
        <v>634</v>
      </c>
      <c r="C45" s="318" t="s">
        <v>635</v>
      </c>
      <c r="D45" s="272" t="s">
        <v>5</v>
      </c>
      <c r="E45" s="272" t="s">
        <v>5</v>
      </c>
      <c r="F45" s="272" t="s">
        <v>5</v>
      </c>
      <c r="G45" s="272" t="s">
        <v>5</v>
      </c>
      <c r="H45" s="272" t="s">
        <v>5</v>
      </c>
      <c r="I45" s="272" t="s">
        <v>5</v>
      </c>
      <c r="J45" s="272" t="s">
        <v>5</v>
      </c>
      <c r="K45" s="272" t="s">
        <v>5</v>
      </c>
      <c r="L45" s="86" t="s">
        <v>0</v>
      </c>
      <c r="M45" s="86" t="s">
        <v>0</v>
      </c>
      <c r="N45" s="86" t="s">
        <v>0</v>
      </c>
      <c r="O45" s="86" t="s">
        <v>0</v>
      </c>
      <c r="P45" s="86" t="s">
        <v>0</v>
      </c>
      <c r="Q45" s="86">
        <v>0.96259740259740267</v>
      </c>
      <c r="R45" s="125">
        <v>1</v>
      </c>
      <c r="S45" s="125">
        <v>0.81</v>
      </c>
      <c r="T45" s="316">
        <v>1</v>
      </c>
      <c r="U45" s="315">
        <v>0.99709443099273609</v>
      </c>
      <c r="V45" s="315">
        <v>1</v>
      </c>
    </row>
    <row r="46" spans="1:22" ht="27.95" customHeight="1" thickBot="1">
      <c r="A46" s="87" t="s">
        <v>22</v>
      </c>
      <c r="B46" s="320"/>
      <c r="C46" s="320"/>
    </row>
    <row r="47" spans="1:22" ht="17.25" customHeight="1">
      <c r="A47" s="60" t="s">
        <v>6</v>
      </c>
      <c r="B47" s="68"/>
      <c r="C47" s="68"/>
      <c r="D47" s="181"/>
      <c r="E47" s="181"/>
      <c r="F47" s="49"/>
      <c r="G47" s="49"/>
      <c r="H47" s="49"/>
      <c r="I47" s="49"/>
      <c r="L47" s="13"/>
      <c r="R47" s="124" t="s">
        <v>130</v>
      </c>
      <c r="U47" s="226"/>
    </row>
    <row r="48" spans="1:22" ht="17.25" customHeight="1">
      <c r="A48" s="21"/>
      <c r="H48" s="13"/>
      <c r="L48" s="13"/>
      <c r="R48" s="82" t="s">
        <v>129</v>
      </c>
    </row>
    <row r="49" spans="1:22" ht="17.25" customHeight="1">
      <c r="A49" s="21"/>
      <c r="L49" s="13"/>
      <c r="N49" s="226"/>
      <c r="R49" s="49" t="s">
        <v>16</v>
      </c>
    </row>
    <row r="50" spans="1:22">
      <c r="A50" s="21"/>
      <c r="L50" s="13"/>
    </row>
    <row r="51" spans="1:22">
      <c r="A51" s="21"/>
      <c r="L51" s="13"/>
    </row>
    <row r="52" spans="1:22">
      <c r="L52" s="13"/>
      <c r="O52" s="226"/>
    </row>
    <row r="53" spans="1:22">
      <c r="V53" s="226"/>
    </row>
  </sheetData>
  <protectedRanges>
    <protectedRange sqref="B51:C51 B49:C49 A46:C46" name="Range6_1_1"/>
    <protectedRange sqref="F51 F48:G48 E48:E51" name="Range4_1_1"/>
    <protectedRange sqref="A12:A45" name="Range6_1_2"/>
    <protectedRange sqref="A47:C47" name="Range1_1"/>
    <protectedRange sqref="F46:F47" name="Range1_5_2"/>
    <protectedRange sqref="R49 G46:I47" name="Range1_5_2_1"/>
  </protectedRanges>
  <phoneticPr fontId="82" type="noConversion"/>
  <conditionalFormatting sqref="D42:O42 D43:N44">
    <cfRule type="containsText" dxfId="165" priority="19" operator="containsText" text="False">
      <formula>NOT(ISERROR(SEARCH("False",D42)))</formula>
    </cfRule>
  </conditionalFormatting>
  <conditionalFormatting sqref="D40:H41 D13:G36 H12:H39 D38:G39 I12:M41 D44:M44 N12:P45">
    <cfRule type="containsText" dxfId="164" priority="18" operator="containsText" text="ERROR">
      <formula>NOT(ISERROR(SEARCH("ERROR",D12)))</formula>
    </cfRule>
  </conditionalFormatting>
  <conditionalFormatting sqref="D37:G37">
    <cfRule type="containsText" dxfId="163" priority="17" operator="containsText" text="ERROR">
      <formula>NOT(ISERROR(SEARCH("ERROR",D37)))</formula>
    </cfRule>
  </conditionalFormatting>
  <conditionalFormatting sqref="D12:G12">
    <cfRule type="containsText" dxfId="162" priority="16" operator="containsText" text="ERROR">
      <formula>NOT(ISERROR(SEARCH("ERROR",D12)))</formula>
    </cfRule>
  </conditionalFormatting>
  <conditionalFormatting sqref="D35:H35">
    <cfRule type="containsText" dxfId="161" priority="15" operator="containsText" text="ERROR">
      <formula>NOT(ISERROR(SEARCH("ERROR",D35)))</formula>
    </cfRule>
  </conditionalFormatting>
  <conditionalFormatting sqref="D42:M43">
    <cfRule type="containsText" dxfId="160" priority="10" operator="containsText" text="ERROR">
      <formula>NOT(ISERROR(SEARCH("ERROR",D42)))</formula>
    </cfRule>
  </conditionalFormatting>
  <conditionalFormatting sqref="P42">
    <cfRule type="containsText" dxfId="159" priority="8" operator="containsText" text="False">
      <formula>NOT(ISERROR(SEARCH("False",P42)))</formula>
    </cfRule>
  </conditionalFormatting>
  <conditionalFormatting sqref="Q12:Q44">
    <cfRule type="containsText" dxfId="158" priority="6" operator="containsText" text="ERROR">
      <formula>NOT(ISERROR(SEARCH("ERROR",Q12)))</formula>
    </cfRule>
  </conditionalFormatting>
  <conditionalFormatting sqref="M45">
    <cfRule type="containsText" dxfId="157" priority="5" operator="containsText" text="ERROR">
      <formula>NOT(ISERROR(SEARCH("ERROR",M45)))</formula>
    </cfRule>
  </conditionalFormatting>
  <conditionalFormatting sqref="L45">
    <cfRule type="containsText" dxfId="156" priority="4" operator="containsText" text="ERROR">
      <formula>NOT(ISERROR(SEARCH("ERROR",L45)))</formula>
    </cfRule>
  </conditionalFormatting>
  <conditionalFormatting sqref="R12:R45">
    <cfRule type="containsText" dxfId="155" priority="3" operator="containsText" text="ERROR">
      <formula>NOT(ISERROR(SEARCH("ERROR",R12)))</formula>
    </cfRule>
  </conditionalFormatting>
  <conditionalFormatting sqref="Q45">
    <cfRule type="containsText" dxfId="154" priority="2" operator="containsText" text="ERROR">
      <formula>NOT(ISERROR(SEARCH("ERROR",Q45)))</formula>
    </cfRule>
  </conditionalFormatting>
  <conditionalFormatting sqref="S12:S45">
    <cfRule type="containsText" dxfId="153" priority="1" operator="containsText" text="ERROR">
      <formula>NOT(ISERROR(SEARCH("ERROR",S12)))</formula>
    </cfRule>
  </conditionalFormatting>
  <pageMargins left="0.7" right="0.7" top="0.75" bottom="0.75" header="0.3" footer="0.3"/>
  <pageSetup paperSize="9" orientation="portrait" r:id="rId1"/>
  <headerFooter>
    <oddFooter>&amp;C&amp;"Calibri"&amp;11&amp;K000000&amp;10&amp;K663300Classification: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FFBBD-238A-4E00-8E8B-0239838C6C7D}">
  <sheetPr codeName="Sheet12">
    <pageSetUpPr autoPageBreaks="0"/>
  </sheetPr>
  <dimension ref="A1:CR277"/>
  <sheetViews>
    <sheetView rightToLeft="1" topLeftCell="A121" zoomScaleNormal="100" workbookViewId="0">
      <pane xSplit="2" topLeftCell="CO1" activePane="topRight" state="frozen"/>
      <selection pane="topRight" activeCell="CO9" sqref="CO9"/>
    </sheetView>
  </sheetViews>
  <sheetFormatPr defaultColWidth="8.85546875" defaultRowHeight="15"/>
  <cols>
    <col min="1" max="1" width="6.85546875" style="98" customWidth="1"/>
    <col min="2" max="3" width="87.42578125" style="98" customWidth="1"/>
    <col min="4" max="59" width="23.42578125" style="98" customWidth="1"/>
    <col min="60" max="60" width="23.42578125" style="9" customWidth="1"/>
    <col min="61" max="63" width="23.42578125" style="98" customWidth="1"/>
    <col min="64" max="66" width="22.140625" style="98" customWidth="1"/>
    <col min="67" max="68" width="20.28515625" style="98" customWidth="1"/>
    <col min="69" max="71" width="20.85546875" style="98" customWidth="1"/>
    <col min="72" max="74" width="20.5703125" style="98" customWidth="1"/>
    <col min="75" max="77" width="21.42578125" style="98" customWidth="1"/>
    <col min="78" max="80" width="20.7109375" style="98" customWidth="1"/>
    <col min="81" max="84" width="21.140625" style="98" customWidth="1"/>
    <col min="85" max="85" width="21.42578125" style="98" customWidth="1"/>
    <col min="86" max="89" width="20.42578125" style="98" customWidth="1"/>
    <col min="90" max="91" width="21.42578125" style="98" customWidth="1"/>
    <col min="92" max="93" width="21.7109375" style="98" customWidth="1"/>
    <col min="94" max="94" width="17.85546875" style="98" customWidth="1"/>
    <col min="95" max="95" width="16" style="98" customWidth="1"/>
    <col min="96" max="96" width="16.85546875" style="98" customWidth="1"/>
    <col min="97" max="16384" width="8.85546875" style="98"/>
  </cols>
  <sheetData>
    <row r="1" spans="1:96">
      <c r="BH1" s="98"/>
    </row>
    <row r="2" spans="1:96">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row>
    <row r="3" spans="1:96">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row>
    <row r="4" spans="1:96">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row>
    <row r="5" spans="1:96">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row>
    <row r="6" spans="1:96">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row>
    <row r="7" spans="1:96">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row>
    <row r="8" spans="1:96">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row>
    <row r="9" spans="1:96" ht="48.75" customHeight="1">
      <c r="C9" s="109"/>
      <c r="D9" s="356" t="s">
        <v>1092</v>
      </c>
      <c r="F9" s="109"/>
      <c r="G9" s="109"/>
      <c r="H9" s="109"/>
      <c r="I9" s="109"/>
      <c r="J9" s="109"/>
      <c r="K9" s="109"/>
      <c r="L9" s="109"/>
      <c r="M9" s="109"/>
      <c r="N9" s="109"/>
      <c r="O9" s="109"/>
      <c r="P9" s="109"/>
      <c r="Q9" s="109"/>
      <c r="R9" s="109"/>
      <c r="S9" s="109"/>
      <c r="T9" s="109"/>
      <c r="U9" s="10"/>
      <c r="V9" s="10"/>
    </row>
    <row r="10" spans="1:96" ht="45" customHeight="1" thickBot="1">
      <c r="BH10" s="98"/>
    </row>
    <row r="11" spans="1:96" ht="132.75" customHeight="1" thickBot="1">
      <c r="A11" s="159" t="s">
        <v>4</v>
      </c>
      <c r="B11" s="330" t="s">
        <v>414</v>
      </c>
      <c r="C11" s="330" t="s">
        <v>948</v>
      </c>
      <c r="D11" s="156" t="s">
        <v>135</v>
      </c>
      <c r="E11" s="156" t="s">
        <v>136</v>
      </c>
      <c r="F11" s="156" t="s">
        <v>137</v>
      </c>
      <c r="G11" s="156" t="s">
        <v>138</v>
      </c>
      <c r="H11" s="156" t="s">
        <v>139</v>
      </c>
      <c r="I11" s="156" t="s">
        <v>140</v>
      </c>
      <c r="J11" s="156" t="s">
        <v>141</v>
      </c>
      <c r="K11" s="156" t="s">
        <v>142</v>
      </c>
      <c r="L11" s="156" t="s">
        <v>143</v>
      </c>
      <c r="M11" s="156" t="s">
        <v>144</v>
      </c>
      <c r="N11" s="156" t="s">
        <v>145</v>
      </c>
      <c r="O11" s="156" t="s">
        <v>146</v>
      </c>
      <c r="P11" s="140" t="s">
        <v>147</v>
      </c>
      <c r="Q11" s="140" t="s">
        <v>148</v>
      </c>
      <c r="R11" s="140" t="s">
        <v>149</v>
      </c>
      <c r="S11" s="140" t="s">
        <v>150</v>
      </c>
      <c r="T11" s="140" t="s">
        <v>151</v>
      </c>
      <c r="U11" s="140" t="s">
        <v>152</v>
      </c>
      <c r="V11" s="140" t="s">
        <v>153</v>
      </c>
      <c r="W11" s="140" t="s">
        <v>154</v>
      </c>
      <c r="X11" s="140" t="s">
        <v>155</v>
      </c>
      <c r="Y11" s="140" t="s">
        <v>156</v>
      </c>
      <c r="Z11" s="140" t="s">
        <v>157</v>
      </c>
      <c r="AA11" s="140" t="s">
        <v>158</v>
      </c>
      <c r="AB11" s="140" t="s">
        <v>159</v>
      </c>
      <c r="AC11" s="140" t="s">
        <v>160</v>
      </c>
      <c r="AD11" s="140" t="s">
        <v>161</v>
      </c>
      <c r="AE11" s="140" t="s">
        <v>162</v>
      </c>
      <c r="AF11" s="140" t="s">
        <v>163</v>
      </c>
      <c r="AG11" s="140" t="s">
        <v>164</v>
      </c>
      <c r="AH11" s="140" t="s">
        <v>165</v>
      </c>
      <c r="AI11" s="140" t="s">
        <v>166</v>
      </c>
      <c r="AJ11" s="140" t="s">
        <v>167</v>
      </c>
      <c r="AK11" s="140" t="s">
        <v>168</v>
      </c>
      <c r="AL11" s="140" t="s">
        <v>169</v>
      </c>
      <c r="AM11" s="140" t="s">
        <v>170</v>
      </c>
      <c r="AN11" s="140" t="s">
        <v>171</v>
      </c>
      <c r="AO11" s="140" t="s">
        <v>172</v>
      </c>
      <c r="AP11" s="140" t="s">
        <v>173</v>
      </c>
      <c r="AQ11" s="140" t="s">
        <v>174</v>
      </c>
      <c r="AR11" s="140" t="s">
        <v>175</v>
      </c>
      <c r="AS11" s="140" t="s">
        <v>176</v>
      </c>
      <c r="AT11" s="140" t="s">
        <v>177</v>
      </c>
      <c r="AU11" s="140" t="s">
        <v>178</v>
      </c>
      <c r="AV11" s="140" t="s">
        <v>179</v>
      </c>
      <c r="AW11" s="140" t="s">
        <v>180</v>
      </c>
      <c r="AX11" s="140" t="s">
        <v>181</v>
      </c>
      <c r="AY11" s="140" t="s">
        <v>182</v>
      </c>
      <c r="AZ11" s="140" t="s">
        <v>183</v>
      </c>
      <c r="BA11" s="140" t="s">
        <v>184</v>
      </c>
      <c r="BB11" s="140" t="s">
        <v>185</v>
      </c>
      <c r="BC11" s="140" t="s">
        <v>186</v>
      </c>
      <c r="BD11" s="140" t="s">
        <v>187</v>
      </c>
      <c r="BE11" s="140" t="s">
        <v>188</v>
      </c>
      <c r="BF11" s="140" t="s">
        <v>189</v>
      </c>
      <c r="BG11" s="140" t="s">
        <v>190</v>
      </c>
      <c r="BH11" s="140" t="s">
        <v>191</v>
      </c>
      <c r="BI11" s="140" t="s">
        <v>262</v>
      </c>
      <c r="BJ11" s="140" t="s">
        <v>261</v>
      </c>
      <c r="BK11" s="140" t="s">
        <v>260</v>
      </c>
      <c r="BL11" s="140" t="s">
        <v>283</v>
      </c>
      <c r="BM11" s="140" t="s">
        <v>284</v>
      </c>
      <c r="BN11" s="140" t="s">
        <v>285</v>
      </c>
      <c r="BO11" s="140" t="s">
        <v>300</v>
      </c>
      <c r="BP11" s="140" t="s">
        <v>301</v>
      </c>
      <c r="BQ11" s="140" t="s">
        <v>302</v>
      </c>
      <c r="BR11" s="222" t="s">
        <v>329</v>
      </c>
      <c r="BS11" s="222" t="s">
        <v>327</v>
      </c>
      <c r="BT11" s="223" t="s">
        <v>328</v>
      </c>
      <c r="BU11" s="222" t="s">
        <v>344</v>
      </c>
      <c r="BV11" s="222" t="s">
        <v>345</v>
      </c>
      <c r="BW11" s="222" t="s">
        <v>346</v>
      </c>
      <c r="BX11" s="222" t="s">
        <v>360</v>
      </c>
      <c r="BY11" s="222" t="s">
        <v>376</v>
      </c>
      <c r="BZ11" s="222" t="s">
        <v>361</v>
      </c>
      <c r="CA11" s="222" t="s">
        <v>374</v>
      </c>
      <c r="CB11" s="222" t="s">
        <v>377</v>
      </c>
      <c r="CC11" s="223" t="s">
        <v>375</v>
      </c>
      <c r="CD11" s="222" t="s">
        <v>393</v>
      </c>
      <c r="CE11" s="222" t="s">
        <v>394</v>
      </c>
      <c r="CF11" s="223" t="s">
        <v>395</v>
      </c>
      <c r="CG11" s="223" t="s">
        <v>411</v>
      </c>
      <c r="CH11" s="223" t="s">
        <v>412</v>
      </c>
      <c r="CI11" s="223" t="s">
        <v>413</v>
      </c>
      <c r="CJ11" s="222" t="s">
        <v>957</v>
      </c>
      <c r="CK11" s="222" t="s">
        <v>958</v>
      </c>
      <c r="CL11" s="223" t="s">
        <v>959</v>
      </c>
      <c r="CM11" s="222" t="s">
        <v>1107</v>
      </c>
      <c r="CN11" s="222" t="s">
        <v>1108</v>
      </c>
      <c r="CO11" s="222" t="s">
        <v>1109</v>
      </c>
      <c r="CP11" s="222" t="s">
        <v>1269</v>
      </c>
      <c r="CQ11" s="222" t="s">
        <v>1270</v>
      </c>
      <c r="CR11" s="223" t="s">
        <v>1271</v>
      </c>
    </row>
    <row r="12" spans="1:96" ht="48.95" customHeight="1" thickBot="1">
      <c r="A12" s="335">
        <v>1</v>
      </c>
      <c r="B12" s="144" t="s">
        <v>524</v>
      </c>
      <c r="C12" s="144" t="s">
        <v>525</v>
      </c>
      <c r="D12" s="145">
        <v>26</v>
      </c>
      <c r="E12" s="145">
        <v>48</v>
      </c>
      <c r="F12" s="145">
        <v>74</v>
      </c>
      <c r="G12" s="145">
        <v>26</v>
      </c>
      <c r="H12" s="145">
        <v>48</v>
      </c>
      <c r="I12" s="145">
        <v>74</v>
      </c>
      <c r="J12" s="145">
        <v>26</v>
      </c>
      <c r="K12" s="145">
        <v>47</v>
      </c>
      <c r="L12" s="145">
        <v>73</v>
      </c>
      <c r="M12" s="145">
        <v>26</v>
      </c>
      <c r="N12" s="147">
        <v>59</v>
      </c>
      <c r="O12" s="145">
        <v>85</v>
      </c>
      <c r="P12" s="145">
        <v>26</v>
      </c>
      <c r="Q12" s="147">
        <v>59</v>
      </c>
      <c r="R12" s="147">
        <v>85</v>
      </c>
      <c r="S12" s="145">
        <v>26</v>
      </c>
      <c r="T12" s="147">
        <v>60</v>
      </c>
      <c r="U12" s="147">
        <v>86</v>
      </c>
      <c r="V12" s="145">
        <v>26</v>
      </c>
      <c r="W12" s="147">
        <v>61</v>
      </c>
      <c r="X12" s="143">
        <f t="shared" ref="X12:X31" si="0">W12+V12</f>
        <v>87</v>
      </c>
      <c r="Y12" s="145">
        <v>26</v>
      </c>
      <c r="Z12" s="147">
        <v>60</v>
      </c>
      <c r="AA12" s="147">
        <f t="shared" ref="AA12:AA31" si="1">Z12+Y12</f>
        <v>86</v>
      </c>
      <c r="AB12" s="145">
        <v>24</v>
      </c>
      <c r="AC12" s="147">
        <v>64</v>
      </c>
      <c r="AD12" s="147">
        <f t="shared" ref="AD12:AD31" si="2">AC12+AB12</f>
        <v>88</v>
      </c>
      <c r="AE12" s="145">
        <v>24</v>
      </c>
      <c r="AF12" s="147">
        <v>66</v>
      </c>
      <c r="AG12" s="143">
        <f t="shared" ref="AG12:AG31" si="3">AF12+AE12</f>
        <v>90</v>
      </c>
      <c r="AH12" s="141">
        <v>24</v>
      </c>
      <c r="AI12" s="142">
        <v>74</v>
      </c>
      <c r="AJ12" s="143">
        <f t="shared" ref="AJ12:AJ33" si="4">AI12+AH12</f>
        <v>98</v>
      </c>
      <c r="AK12" s="141">
        <v>24</v>
      </c>
      <c r="AL12" s="142">
        <v>83</v>
      </c>
      <c r="AM12" s="143">
        <f t="shared" ref="AM12:AM33" si="5">AL12+AK12</f>
        <v>107</v>
      </c>
      <c r="AN12" s="141">
        <v>24</v>
      </c>
      <c r="AO12" s="143">
        <v>83</v>
      </c>
      <c r="AP12" s="143">
        <f t="shared" ref="AP12:AP33" si="6">AO12+AN12</f>
        <v>107</v>
      </c>
      <c r="AQ12" s="141">
        <v>24</v>
      </c>
      <c r="AR12" s="143">
        <v>82</v>
      </c>
      <c r="AS12" s="143">
        <f t="shared" ref="AS12:AS33" si="7">AR12+AQ12</f>
        <v>106</v>
      </c>
      <c r="AT12" s="141">
        <v>25</v>
      </c>
      <c r="AU12" s="143">
        <v>92</v>
      </c>
      <c r="AV12" s="143">
        <f t="shared" ref="AV12:AV33" si="8">AU12+AT12</f>
        <v>117</v>
      </c>
      <c r="AW12" s="141">
        <v>46</v>
      </c>
      <c r="AX12" s="143">
        <v>93</v>
      </c>
      <c r="AY12" s="143">
        <f t="shared" ref="AY12:AY33" si="9">AX12+AW12</f>
        <v>139</v>
      </c>
      <c r="AZ12" s="141">
        <v>42</v>
      </c>
      <c r="BA12" s="143">
        <v>92</v>
      </c>
      <c r="BB12" s="143">
        <f t="shared" ref="BB12:BB33" si="10">BA12+AZ12</f>
        <v>134</v>
      </c>
      <c r="BC12" s="141">
        <v>42</v>
      </c>
      <c r="BD12" s="143">
        <v>101</v>
      </c>
      <c r="BE12" s="143">
        <f t="shared" ref="BE12:BE33" si="11">BD12+BC12</f>
        <v>143</v>
      </c>
      <c r="BF12" s="141">
        <v>43</v>
      </c>
      <c r="BG12" s="143">
        <v>107</v>
      </c>
      <c r="BH12" s="143">
        <f t="shared" ref="BH12:BH33" si="12">BG12+BF12</f>
        <v>150</v>
      </c>
      <c r="BI12" s="141">
        <v>43</v>
      </c>
      <c r="BJ12" s="143">
        <v>113</v>
      </c>
      <c r="BK12" s="143">
        <f t="shared" ref="BK12:BK33" si="13">BJ12+BI12</f>
        <v>156</v>
      </c>
      <c r="BL12" s="141">
        <v>44</v>
      </c>
      <c r="BM12" s="142">
        <v>121</v>
      </c>
      <c r="BN12" s="143">
        <f t="shared" ref="BN12:BN33" si="14">BM12+BL12</f>
        <v>165</v>
      </c>
      <c r="BO12" s="141">
        <v>44</v>
      </c>
      <c r="BP12" s="143">
        <v>121</v>
      </c>
      <c r="BQ12" s="143">
        <f>Table10093[[#This Row],[عام Public الربع الثاني عام2023م Quarter 2-2023]]+Table10093[[#This Row],[خاص Private الربع الثاني عام2023م Quarter 2-2023]]</f>
        <v>165</v>
      </c>
      <c r="BR12" s="141">
        <v>44</v>
      </c>
      <c r="BS12" s="143">
        <v>122</v>
      </c>
      <c r="BT12" s="143">
        <f>Table10093[[#This Row],[خاص Private الربع الثالث عام2023م Quarter 3-2023]]+Table10093[[#This Row],[عام Public الربع الثالث عام2023م Quarter 3-2023]]</f>
        <v>166</v>
      </c>
      <c r="BU12" s="141">
        <v>44</v>
      </c>
      <c r="BV12" s="142">
        <v>131</v>
      </c>
      <c r="BW12" s="143">
        <f>Table10093[[#This Row],[خاص Private لربع الرابع عام2023م Quarter 4-2023]]+Table10093[[#This Row],[عام Public الربع الرابع عام2023م Quarter 4-2023]]</f>
        <v>175</v>
      </c>
      <c r="BX12" s="143">
        <v>47</v>
      </c>
      <c r="BY12" s="143">
        <v>130</v>
      </c>
      <c r="BZ12" s="143">
        <f>Table10093[[#This Row],[عام Public الربع الأول عام2024م Quarter 1-2024]]+Table10093[[#This Row],[خاص Private الربع الأول عام2024م Quarter 1-2024]]</f>
        <v>177</v>
      </c>
      <c r="CA12" s="143">
        <v>47</v>
      </c>
      <c r="CB12" s="143">
        <v>134</v>
      </c>
      <c r="CC12" s="143">
        <f>Table10093[[#This Row],[عام Public الربع الثاني عام2024م Quarter 2-2024]]+Table10093[[#This Row],[خاص Private الربع الثاني عام2024م Quarter 2-2024]]</f>
        <v>181</v>
      </c>
      <c r="CD12" s="143">
        <v>47</v>
      </c>
      <c r="CE12" s="143">
        <v>140</v>
      </c>
      <c r="CF12" s="143">
        <f>Table10093[[#This Row],[خاص Private الربع الثالث عام2024م Quarter 3-2024]]+Table10093[[#This Row],[عام Public الربع الثالث عام2024م Quarter 3-2024]]</f>
        <v>187</v>
      </c>
      <c r="CG12" s="143">
        <v>48</v>
      </c>
      <c r="CH12" s="143">
        <v>142</v>
      </c>
      <c r="CI12" s="143">
        <v>190</v>
      </c>
      <c r="CJ12" s="143">
        <v>47</v>
      </c>
      <c r="CK12" s="143">
        <v>146</v>
      </c>
      <c r="CL12" s="143">
        <v>193</v>
      </c>
      <c r="CM12" s="143">
        <v>47</v>
      </c>
      <c r="CN12" s="143">
        <v>151</v>
      </c>
      <c r="CO12" s="143">
        <f>Table10093[[#This Row],[عام Public الربع الثاني عام2025م Quarter 2-2025]]+Table10093[[#This Row],[خاص Private الربع الثاني عام2025م Quarter 2-2025]]</f>
        <v>198</v>
      </c>
      <c r="CP12" s="246">
        <v>51</v>
      </c>
      <c r="CQ12" s="246">
        <v>160</v>
      </c>
      <c r="CR12" s="143">
        <v>211</v>
      </c>
    </row>
    <row r="13" spans="1:96" ht="48.95" customHeight="1" thickBot="1">
      <c r="A13" s="335">
        <v>2</v>
      </c>
      <c r="B13" s="197" t="s">
        <v>522</v>
      </c>
      <c r="C13" s="197" t="s">
        <v>523</v>
      </c>
      <c r="D13" s="145">
        <v>7</v>
      </c>
      <c r="E13" s="145">
        <v>34</v>
      </c>
      <c r="F13" s="145">
        <v>41</v>
      </c>
      <c r="G13" s="145">
        <v>7</v>
      </c>
      <c r="H13" s="145">
        <v>34</v>
      </c>
      <c r="I13" s="145">
        <v>41</v>
      </c>
      <c r="J13" s="145">
        <v>7</v>
      </c>
      <c r="K13" s="145">
        <v>34</v>
      </c>
      <c r="L13" s="145">
        <v>41</v>
      </c>
      <c r="M13" s="145">
        <v>7</v>
      </c>
      <c r="N13" s="147">
        <v>34</v>
      </c>
      <c r="O13" s="145">
        <v>41</v>
      </c>
      <c r="P13" s="145">
        <v>7</v>
      </c>
      <c r="Q13" s="147">
        <v>33</v>
      </c>
      <c r="R13" s="147">
        <v>40</v>
      </c>
      <c r="S13" s="145">
        <v>7</v>
      </c>
      <c r="T13" s="147">
        <v>36</v>
      </c>
      <c r="U13" s="147">
        <v>43</v>
      </c>
      <c r="V13" s="145">
        <v>7</v>
      </c>
      <c r="W13" s="147">
        <v>34</v>
      </c>
      <c r="X13" s="143">
        <f t="shared" si="0"/>
        <v>41</v>
      </c>
      <c r="Y13" s="145">
        <v>7</v>
      </c>
      <c r="Z13" s="147">
        <v>44</v>
      </c>
      <c r="AA13" s="147">
        <f t="shared" si="1"/>
        <v>51</v>
      </c>
      <c r="AB13" s="145">
        <v>7</v>
      </c>
      <c r="AC13" s="147">
        <v>41</v>
      </c>
      <c r="AD13" s="147">
        <f t="shared" si="2"/>
        <v>48</v>
      </c>
      <c r="AE13" s="145">
        <v>7</v>
      </c>
      <c r="AF13" s="147">
        <v>38</v>
      </c>
      <c r="AG13" s="143">
        <f t="shared" si="3"/>
        <v>45</v>
      </c>
      <c r="AH13" s="145">
        <v>7</v>
      </c>
      <c r="AI13" s="148">
        <v>44</v>
      </c>
      <c r="AJ13" s="143">
        <f t="shared" si="4"/>
        <v>51</v>
      </c>
      <c r="AK13" s="145">
        <v>7</v>
      </c>
      <c r="AL13" s="148">
        <v>51</v>
      </c>
      <c r="AM13" s="143">
        <f t="shared" si="5"/>
        <v>58</v>
      </c>
      <c r="AN13" s="141">
        <v>8</v>
      </c>
      <c r="AO13" s="143">
        <v>48</v>
      </c>
      <c r="AP13" s="143">
        <f t="shared" si="6"/>
        <v>56</v>
      </c>
      <c r="AQ13" s="141">
        <v>8</v>
      </c>
      <c r="AR13" s="143">
        <v>48</v>
      </c>
      <c r="AS13" s="143">
        <f t="shared" si="7"/>
        <v>56</v>
      </c>
      <c r="AT13" s="141">
        <v>8</v>
      </c>
      <c r="AU13" s="143">
        <v>48</v>
      </c>
      <c r="AV13" s="143">
        <f t="shared" si="8"/>
        <v>56</v>
      </c>
      <c r="AW13" s="141">
        <v>8</v>
      </c>
      <c r="AX13" s="143">
        <v>56</v>
      </c>
      <c r="AY13" s="143">
        <f t="shared" si="9"/>
        <v>64</v>
      </c>
      <c r="AZ13" s="141">
        <v>8</v>
      </c>
      <c r="BA13" s="143">
        <v>62</v>
      </c>
      <c r="BB13" s="143">
        <f t="shared" si="10"/>
        <v>70</v>
      </c>
      <c r="BC13" s="141">
        <v>8</v>
      </c>
      <c r="BD13" s="143">
        <v>65</v>
      </c>
      <c r="BE13" s="143">
        <f t="shared" si="11"/>
        <v>73</v>
      </c>
      <c r="BF13" s="141">
        <v>8</v>
      </c>
      <c r="BG13" s="143">
        <v>65</v>
      </c>
      <c r="BH13" s="143">
        <f t="shared" si="12"/>
        <v>73</v>
      </c>
      <c r="BI13" s="141">
        <v>8</v>
      </c>
      <c r="BJ13" s="143">
        <v>77</v>
      </c>
      <c r="BK13" s="143">
        <f t="shared" si="13"/>
        <v>85</v>
      </c>
      <c r="BL13" s="141">
        <v>8</v>
      </c>
      <c r="BM13" s="142">
        <v>89</v>
      </c>
      <c r="BN13" s="143">
        <f t="shared" si="14"/>
        <v>97</v>
      </c>
      <c r="BO13" s="141">
        <v>8</v>
      </c>
      <c r="BP13" s="143">
        <v>92</v>
      </c>
      <c r="BQ13" s="143">
        <f>Table10093[[#This Row],[عام Public الربع الثاني عام2023م Quarter 2-2023]]+Table10093[[#This Row],[خاص Private الربع الثاني عام2023م Quarter 2-2023]]</f>
        <v>100</v>
      </c>
      <c r="BR13" s="141">
        <v>8</v>
      </c>
      <c r="BS13" s="143">
        <v>96</v>
      </c>
      <c r="BT13" s="143">
        <f>Table10093[[#This Row],[خاص Private الربع الثالث عام2023م Quarter 3-2023]]+Table10093[[#This Row],[عام Public الربع الثالث عام2023م Quarter 3-2023]]</f>
        <v>104</v>
      </c>
      <c r="BU13" s="141">
        <v>8</v>
      </c>
      <c r="BV13" s="142">
        <v>101</v>
      </c>
      <c r="BW13" s="143">
        <f>Table10093[[#This Row],[خاص Private لربع الرابع عام2023م Quarter 4-2023]]+Table10093[[#This Row],[عام Public الربع الرابع عام2023م Quarter 4-2023]]</f>
        <v>109</v>
      </c>
      <c r="BX13" s="143">
        <v>8</v>
      </c>
      <c r="BY13" s="143">
        <v>105</v>
      </c>
      <c r="BZ13" s="143">
        <f>Table10093[[#This Row],[عام Public الربع الأول عام2024م Quarter 1-2024]]+Table10093[[#This Row],[خاص Private الربع الأول عام2024م Quarter 1-2024]]</f>
        <v>113</v>
      </c>
      <c r="CA13" s="143">
        <v>8</v>
      </c>
      <c r="CB13" s="143">
        <v>119</v>
      </c>
      <c r="CC13" s="143">
        <f>Table10093[[#This Row],[عام Public الربع الثاني عام2024م Quarter 2-2024]]+Table10093[[#This Row],[خاص Private الربع الثاني عام2024م Quarter 2-2024]]</f>
        <v>127</v>
      </c>
      <c r="CD13" s="143">
        <v>9</v>
      </c>
      <c r="CE13" s="143">
        <v>130</v>
      </c>
      <c r="CF13" s="143">
        <f>Table10093[[#This Row],[خاص Private الربع الثالث عام2024م Quarter 3-2024]]+Table10093[[#This Row],[عام Public الربع الثالث عام2024م Quarter 3-2024]]</f>
        <v>139</v>
      </c>
      <c r="CG13" s="143">
        <v>9</v>
      </c>
      <c r="CH13" s="143">
        <v>132</v>
      </c>
      <c r="CI13" s="143">
        <v>141</v>
      </c>
      <c r="CJ13" s="143">
        <v>9</v>
      </c>
      <c r="CK13" s="143">
        <v>138</v>
      </c>
      <c r="CL13" s="143">
        <v>147</v>
      </c>
      <c r="CM13" s="143">
        <v>9</v>
      </c>
      <c r="CN13" s="143">
        <v>139</v>
      </c>
      <c r="CO13" s="143">
        <f>Table10093[[#This Row],[عام Public الربع الثاني عام2025م Quarter 2-2025]]+Table10093[[#This Row],[خاص Private الربع الثاني عام2025م Quarter 2-2025]]</f>
        <v>148</v>
      </c>
      <c r="CP13" s="246">
        <v>9</v>
      </c>
      <c r="CQ13" s="297">
        <v>143</v>
      </c>
      <c r="CR13" s="297">
        <v>152</v>
      </c>
    </row>
    <row r="14" spans="1:96" ht="48.95" customHeight="1" thickBot="1">
      <c r="A14" s="335">
        <v>3</v>
      </c>
      <c r="B14" s="144" t="s">
        <v>511</v>
      </c>
      <c r="C14" s="144" t="s">
        <v>512</v>
      </c>
      <c r="D14" s="145">
        <v>14</v>
      </c>
      <c r="E14" s="145">
        <v>0</v>
      </c>
      <c r="F14" s="147">
        <f>E14+D14</f>
        <v>14</v>
      </c>
      <c r="G14" s="145">
        <v>14</v>
      </c>
      <c r="H14" s="145">
        <v>0</v>
      </c>
      <c r="I14" s="147">
        <f>H14+G14</f>
        <v>14</v>
      </c>
      <c r="J14" s="145">
        <v>14</v>
      </c>
      <c r="K14" s="145">
        <v>0</v>
      </c>
      <c r="L14" s="147">
        <f>K14+J14</f>
        <v>14</v>
      </c>
      <c r="M14" s="145">
        <v>14</v>
      </c>
      <c r="N14" s="147">
        <v>0</v>
      </c>
      <c r="O14" s="147">
        <f>N14+M14</f>
        <v>14</v>
      </c>
      <c r="P14" s="145">
        <v>15</v>
      </c>
      <c r="Q14" s="147">
        <v>0</v>
      </c>
      <c r="R14" s="147">
        <f>Q14+P14</f>
        <v>15</v>
      </c>
      <c r="S14" s="145">
        <v>14</v>
      </c>
      <c r="T14" s="147">
        <v>0</v>
      </c>
      <c r="U14" s="147">
        <f>T14+S14</f>
        <v>14</v>
      </c>
      <c r="V14" s="145">
        <v>14</v>
      </c>
      <c r="W14" s="147">
        <v>0</v>
      </c>
      <c r="X14" s="143">
        <f t="shared" si="0"/>
        <v>14</v>
      </c>
      <c r="Y14" s="145">
        <v>14</v>
      </c>
      <c r="Z14" s="147">
        <v>1</v>
      </c>
      <c r="AA14" s="147">
        <f t="shared" si="1"/>
        <v>15</v>
      </c>
      <c r="AB14" s="145">
        <v>14</v>
      </c>
      <c r="AC14" s="147">
        <v>1</v>
      </c>
      <c r="AD14" s="147">
        <f t="shared" si="2"/>
        <v>15</v>
      </c>
      <c r="AE14" s="145">
        <v>14</v>
      </c>
      <c r="AF14" s="147">
        <v>1</v>
      </c>
      <c r="AG14" s="143">
        <f t="shared" si="3"/>
        <v>15</v>
      </c>
      <c r="AH14" s="141">
        <v>14</v>
      </c>
      <c r="AI14" s="143">
        <v>1</v>
      </c>
      <c r="AJ14" s="143">
        <f t="shared" si="4"/>
        <v>15</v>
      </c>
      <c r="AK14" s="141">
        <v>14</v>
      </c>
      <c r="AL14" s="143">
        <v>1</v>
      </c>
      <c r="AM14" s="143">
        <f t="shared" si="5"/>
        <v>15</v>
      </c>
      <c r="AN14" s="141">
        <v>14</v>
      </c>
      <c r="AO14" s="143">
        <v>2</v>
      </c>
      <c r="AP14" s="143">
        <f t="shared" si="6"/>
        <v>16</v>
      </c>
      <c r="AQ14" s="141">
        <v>14</v>
      </c>
      <c r="AR14" s="143">
        <v>2</v>
      </c>
      <c r="AS14" s="143">
        <f t="shared" si="7"/>
        <v>16</v>
      </c>
      <c r="AT14" s="141">
        <v>15</v>
      </c>
      <c r="AU14" s="143">
        <v>2</v>
      </c>
      <c r="AV14" s="143">
        <f t="shared" si="8"/>
        <v>17</v>
      </c>
      <c r="AW14" s="141">
        <v>15</v>
      </c>
      <c r="AX14" s="143">
        <v>3</v>
      </c>
      <c r="AY14" s="143">
        <f t="shared" si="9"/>
        <v>18</v>
      </c>
      <c r="AZ14" s="141">
        <v>15</v>
      </c>
      <c r="BA14" s="143">
        <v>5</v>
      </c>
      <c r="BB14" s="143">
        <f t="shared" si="10"/>
        <v>20</v>
      </c>
      <c r="BC14" s="141">
        <v>16</v>
      </c>
      <c r="BD14" s="143">
        <v>7</v>
      </c>
      <c r="BE14" s="143">
        <f t="shared" si="11"/>
        <v>23</v>
      </c>
      <c r="BF14" s="141">
        <v>17</v>
      </c>
      <c r="BG14" s="143">
        <v>7</v>
      </c>
      <c r="BH14" s="143">
        <f t="shared" si="12"/>
        <v>24</v>
      </c>
      <c r="BI14" s="143">
        <v>17</v>
      </c>
      <c r="BJ14" s="143">
        <v>8</v>
      </c>
      <c r="BK14" s="143">
        <f t="shared" si="13"/>
        <v>25</v>
      </c>
      <c r="BL14" s="141">
        <v>17</v>
      </c>
      <c r="BM14" s="142">
        <v>27</v>
      </c>
      <c r="BN14" s="143">
        <f t="shared" si="14"/>
        <v>44</v>
      </c>
      <c r="BO14" s="141">
        <v>24</v>
      </c>
      <c r="BP14" s="142">
        <v>28</v>
      </c>
      <c r="BQ14" s="143">
        <f>Table10093[[#This Row],[عام Public الربع الثاني عام2023م Quarter 2-2023]]+Table10093[[#This Row],[خاص Private الربع الثاني عام2023م Quarter 2-2023]]</f>
        <v>52</v>
      </c>
      <c r="BR14" s="141">
        <v>28</v>
      </c>
      <c r="BS14" s="142">
        <v>30</v>
      </c>
      <c r="BT14" s="143">
        <f>Table10093[[#This Row],[خاص Private الربع الثالث عام2023م Quarter 3-2023]]+Table10093[[#This Row],[عام Public الربع الثالث عام2023م Quarter 3-2023]]</f>
        <v>58</v>
      </c>
      <c r="BU14" s="141">
        <v>32</v>
      </c>
      <c r="BV14" s="142">
        <v>33</v>
      </c>
      <c r="BW14" s="143">
        <f>Table10093[[#This Row],[خاص Private لربع الرابع عام2023م Quarter 4-2023]]+Table10093[[#This Row],[عام Public الربع الرابع عام2023م Quarter 4-2023]]</f>
        <v>65</v>
      </c>
      <c r="BX14" s="143">
        <v>32</v>
      </c>
      <c r="BY14" s="143">
        <v>37</v>
      </c>
      <c r="BZ14" s="143">
        <f>Table10093[[#This Row],[عام Public الربع الأول عام2024م Quarter 1-2024]]+Table10093[[#This Row],[خاص Private الربع الأول عام2024م Quarter 1-2024]]</f>
        <v>69</v>
      </c>
      <c r="CA14" s="143">
        <v>35</v>
      </c>
      <c r="CB14" s="143">
        <v>38</v>
      </c>
      <c r="CC14" s="143">
        <f>Table10093[[#This Row],[عام Public الربع الثاني عام2024م Quarter 2-2024]]+Table10093[[#This Row],[خاص Private الربع الثاني عام2024م Quarter 2-2024]]</f>
        <v>73</v>
      </c>
      <c r="CD14" s="143">
        <v>36</v>
      </c>
      <c r="CE14" s="143">
        <v>40</v>
      </c>
      <c r="CF14" s="143">
        <f>Table10093[[#This Row],[خاص Private الربع الثالث عام2024م Quarter 3-2024]]+Table10093[[#This Row],[عام Public الربع الثالث عام2024م Quarter 3-2024]]</f>
        <v>76</v>
      </c>
      <c r="CG14" s="143">
        <v>36</v>
      </c>
      <c r="CH14" s="143">
        <v>45</v>
      </c>
      <c r="CI14" s="143">
        <v>81</v>
      </c>
      <c r="CJ14" s="143">
        <v>38</v>
      </c>
      <c r="CK14" s="143">
        <v>45</v>
      </c>
      <c r="CL14" s="143">
        <v>83</v>
      </c>
      <c r="CM14" s="143">
        <v>38</v>
      </c>
      <c r="CN14" s="143">
        <v>50</v>
      </c>
      <c r="CO14" s="143">
        <f>Table10093[[#This Row],[عام Public الربع الثاني عام2025م Quarter 2-2025]]+Table10093[[#This Row],[خاص Private الربع الثاني عام2025م Quarter 2-2025]]</f>
        <v>88</v>
      </c>
      <c r="CP14" s="246">
        <v>39</v>
      </c>
      <c r="CQ14" s="297">
        <v>55</v>
      </c>
      <c r="CR14" s="297">
        <v>94</v>
      </c>
    </row>
    <row r="15" spans="1:96" ht="48.95" customHeight="1" thickBot="1">
      <c r="A15" s="335">
        <v>4</v>
      </c>
      <c r="B15" s="144" t="s">
        <v>605</v>
      </c>
      <c r="C15" s="144" t="s">
        <v>606</v>
      </c>
      <c r="D15" s="145">
        <v>6</v>
      </c>
      <c r="E15" s="145">
        <v>13</v>
      </c>
      <c r="F15" s="145">
        <v>19</v>
      </c>
      <c r="G15" s="145">
        <v>6</v>
      </c>
      <c r="H15" s="145">
        <v>13</v>
      </c>
      <c r="I15" s="145">
        <v>19</v>
      </c>
      <c r="J15" s="145">
        <v>6</v>
      </c>
      <c r="K15" s="145">
        <v>13</v>
      </c>
      <c r="L15" s="145">
        <v>19</v>
      </c>
      <c r="M15" s="145">
        <v>7</v>
      </c>
      <c r="N15" s="147">
        <v>13</v>
      </c>
      <c r="O15" s="145">
        <v>20</v>
      </c>
      <c r="P15" s="145">
        <v>7</v>
      </c>
      <c r="Q15" s="147">
        <v>14</v>
      </c>
      <c r="R15" s="147">
        <v>21</v>
      </c>
      <c r="S15" s="145">
        <v>7</v>
      </c>
      <c r="T15" s="147">
        <v>14</v>
      </c>
      <c r="U15" s="147">
        <v>21</v>
      </c>
      <c r="V15" s="145">
        <v>9</v>
      </c>
      <c r="W15" s="147">
        <v>14</v>
      </c>
      <c r="X15" s="143">
        <f t="shared" si="0"/>
        <v>23</v>
      </c>
      <c r="Y15" s="145">
        <v>9</v>
      </c>
      <c r="Z15" s="147">
        <v>14</v>
      </c>
      <c r="AA15" s="147">
        <f t="shared" si="1"/>
        <v>23</v>
      </c>
      <c r="AB15" s="145">
        <v>11</v>
      </c>
      <c r="AC15" s="147">
        <v>19</v>
      </c>
      <c r="AD15" s="147">
        <f t="shared" si="2"/>
        <v>30</v>
      </c>
      <c r="AE15" s="145">
        <v>11</v>
      </c>
      <c r="AF15" s="147">
        <v>20</v>
      </c>
      <c r="AG15" s="143">
        <f t="shared" si="3"/>
        <v>31</v>
      </c>
      <c r="AH15" s="141">
        <v>11</v>
      </c>
      <c r="AI15" s="143">
        <v>20</v>
      </c>
      <c r="AJ15" s="143">
        <f t="shared" si="4"/>
        <v>31</v>
      </c>
      <c r="AK15" s="141">
        <v>11</v>
      </c>
      <c r="AL15" s="143">
        <v>21</v>
      </c>
      <c r="AM15" s="143">
        <f t="shared" si="5"/>
        <v>32</v>
      </c>
      <c r="AN15" s="141">
        <v>11</v>
      </c>
      <c r="AO15" s="143">
        <v>24</v>
      </c>
      <c r="AP15" s="143">
        <f t="shared" si="6"/>
        <v>35</v>
      </c>
      <c r="AQ15" s="141">
        <v>11</v>
      </c>
      <c r="AR15" s="143">
        <v>23</v>
      </c>
      <c r="AS15" s="143">
        <f t="shared" si="7"/>
        <v>34</v>
      </c>
      <c r="AT15" s="141">
        <v>11</v>
      </c>
      <c r="AU15" s="143">
        <v>25</v>
      </c>
      <c r="AV15" s="143">
        <f t="shared" si="8"/>
        <v>36</v>
      </c>
      <c r="AW15" s="141">
        <v>12</v>
      </c>
      <c r="AX15" s="143">
        <v>26</v>
      </c>
      <c r="AY15" s="143">
        <f t="shared" si="9"/>
        <v>38</v>
      </c>
      <c r="AZ15" s="141">
        <v>12</v>
      </c>
      <c r="BA15" s="143">
        <v>27</v>
      </c>
      <c r="BB15" s="143">
        <f t="shared" si="10"/>
        <v>39</v>
      </c>
      <c r="BC15" s="141">
        <v>12</v>
      </c>
      <c r="BD15" s="143">
        <v>29</v>
      </c>
      <c r="BE15" s="143">
        <f t="shared" si="11"/>
        <v>41</v>
      </c>
      <c r="BF15" s="141">
        <v>11</v>
      </c>
      <c r="BG15" s="143">
        <v>30</v>
      </c>
      <c r="BH15" s="143">
        <f t="shared" si="12"/>
        <v>41</v>
      </c>
      <c r="BI15" s="143">
        <v>12</v>
      </c>
      <c r="BJ15" s="143">
        <v>29</v>
      </c>
      <c r="BK15" s="143">
        <f t="shared" si="13"/>
        <v>41</v>
      </c>
      <c r="BL15" s="141">
        <v>12</v>
      </c>
      <c r="BM15" s="142">
        <v>31</v>
      </c>
      <c r="BN15" s="143">
        <f t="shared" si="14"/>
        <v>43</v>
      </c>
      <c r="BO15" s="141">
        <v>13</v>
      </c>
      <c r="BP15" s="142">
        <v>37</v>
      </c>
      <c r="BQ15" s="143">
        <f>Table10093[[#This Row],[عام Public الربع الثاني عام2023م Quarter 2-2023]]+Table10093[[#This Row],[خاص Private الربع الثاني عام2023م Quarter 2-2023]]</f>
        <v>50</v>
      </c>
      <c r="BR15" s="141">
        <v>14</v>
      </c>
      <c r="BS15" s="142">
        <v>43</v>
      </c>
      <c r="BT15" s="143">
        <f>Table10093[[#This Row],[خاص Private الربع الثالث عام2023م Quarter 3-2023]]+Table10093[[#This Row],[عام Public الربع الثالث عام2023م Quarter 3-2023]]</f>
        <v>57</v>
      </c>
      <c r="BU15" s="141">
        <v>15</v>
      </c>
      <c r="BV15" s="142">
        <v>47</v>
      </c>
      <c r="BW15" s="143">
        <f>Table10093[[#This Row],[خاص Private لربع الرابع عام2023م Quarter 4-2023]]+Table10093[[#This Row],[عام Public الربع الرابع عام2023م Quarter 4-2023]]</f>
        <v>62</v>
      </c>
      <c r="BX15" s="143">
        <v>16</v>
      </c>
      <c r="BY15" s="143">
        <v>51</v>
      </c>
      <c r="BZ15" s="143">
        <f>Table10093[[#This Row],[عام Public الربع الأول عام2024م Quarter 1-2024]]+Table10093[[#This Row],[خاص Private الربع الأول عام2024م Quarter 1-2024]]</f>
        <v>67</v>
      </c>
      <c r="CA15" s="143">
        <v>15</v>
      </c>
      <c r="CB15" s="143">
        <v>52</v>
      </c>
      <c r="CC15" s="143">
        <f>Table10093[[#This Row],[عام Public الربع الثاني عام2024م Quarter 2-2024]]+Table10093[[#This Row],[خاص Private الربع الثاني عام2024م Quarter 2-2024]]</f>
        <v>67</v>
      </c>
      <c r="CD15" s="143">
        <v>15</v>
      </c>
      <c r="CE15" s="143">
        <v>52</v>
      </c>
      <c r="CF15" s="143">
        <f>Table10093[[#This Row],[خاص Private الربع الثالث عام2024م Quarter 3-2024]]+Table10093[[#This Row],[عام Public الربع الثالث عام2024م Quarter 3-2024]]</f>
        <v>67</v>
      </c>
      <c r="CG15" s="143">
        <v>16</v>
      </c>
      <c r="CH15" s="143">
        <v>58</v>
      </c>
      <c r="CI15" s="143">
        <v>74</v>
      </c>
      <c r="CJ15" s="143">
        <v>16</v>
      </c>
      <c r="CK15" s="143">
        <v>59</v>
      </c>
      <c r="CL15" s="143">
        <v>75</v>
      </c>
      <c r="CM15" s="143">
        <v>17</v>
      </c>
      <c r="CN15" s="143">
        <v>61</v>
      </c>
      <c r="CO15" s="143">
        <f>Table10093[[#This Row],[عام Public الربع الثاني عام2025م Quarter 2-2025]]+Table10093[[#This Row],[خاص Private الربع الثاني عام2025م Quarter 2-2025]]</f>
        <v>78</v>
      </c>
      <c r="CP15" s="246">
        <v>18</v>
      </c>
      <c r="CQ15" s="297">
        <v>62</v>
      </c>
      <c r="CR15" s="297">
        <v>80</v>
      </c>
    </row>
    <row r="16" spans="1:96" ht="48.95" customHeight="1" thickBot="1">
      <c r="A16" s="335">
        <v>5</v>
      </c>
      <c r="B16" s="331" t="s">
        <v>501</v>
      </c>
      <c r="C16" s="331" t="s">
        <v>502</v>
      </c>
      <c r="D16" s="141">
        <v>31</v>
      </c>
      <c r="E16" s="141">
        <v>2</v>
      </c>
      <c r="F16" s="141">
        <v>33</v>
      </c>
      <c r="G16" s="141">
        <v>31</v>
      </c>
      <c r="H16" s="141">
        <v>3</v>
      </c>
      <c r="I16" s="141">
        <v>34</v>
      </c>
      <c r="J16" s="141">
        <v>30</v>
      </c>
      <c r="K16" s="141">
        <v>5</v>
      </c>
      <c r="L16" s="141">
        <v>35</v>
      </c>
      <c r="M16" s="141">
        <v>30</v>
      </c>
      <c r="N16" s="143">
        <v>4</v>
      </c>
      <c r="O16" s="141">
        <v>34</v>
      </c>
      <c r="P16" s="141">
        <v>30</v>
      </c>
      <c r="Q16" s="143">
        <v>4</v>
      </c>
      <c r="R16" s="143">
        <v>34</v>
      </c>
      <c r="S16" s="141">
        <v>30</v>
      </c>
      <c r="T16" s="143">
        <v>5</v>
      </c>
      <c r="U16" s="143">
        <v>35</v>
      </c>
      <c r="V16" s="141">
        <v>30</v>
      </c>
      <c r="W16" s="143">
        <v>5</v>
      </c>
      <c r="X16" s="143">
        <f t="shared" si="0"/>
        <v>35</v>
      </c>
      <c r="Y16" s="141">
        <v>30</v>
      </c>
      <c r="Z16" s="143">
        <v>6</v>
      </c>
      <c r="AA16" s="143">
        <f t="shared" si="1"/>
        <v>36</v>
      </c>
      <c r="AB16" s="141">
        <v>30</v>
      </c>
      <c r="AC16" s="143">
        <v>9</v>
      </c>
      <c r="AD16" s="143">
        <f t="shared" si="2"/>
        <v>39</v>
      </c>
      <c r="AE16" s="141">
        <v>30</v>
      </c>
      <c r="AF16" s="143">
        <v>11</v>
      </c>
      <c r="AG16" s="143">
        <f t="shared" si="3"/>
        <v>41</v>
      </c>
      <c r="AH16" s="141">
        <v>30</v>
      </c>
      <c r="AI16" s="143">
        <v>11</v>
      </c>
      <c r="AJ16" s="143">
        <f t="shared" si="4"/>
        <v>41</v>
      </c>
      <c r="AK16" s="141">
        <v>30</v>
      </c>
      <c r="AL16" s="143">
        <v>13</v>
      </c>
      <c r="AM16" s="143">
        <f t="shared" si="5"/>
        <v>43</v>
      </c>
      <c r="AN16" s="141">
        <v>30</v>
      </c>
      <c r="AO16" s="143">
        <v>14</v>
      </c>
      <c r="AP16" s="143">
        <f t="shared" si="6"/>
        <v>44</v>
      </c>
      <c r="AQ16" s="141">
        <v>30</v>
      </c>
      <c r="AR16" s="143">
        <v>17</v>
      </c>
      <c r="AS16" s="143">
        <f t="shared" si="7"/>
        <v>47</v>
      </c>
      <c r="AT16" s="141">
        <v>30</v>
      </c>
      <c r="AU16" s="143">
        <v>21</v>
      </c>
      <c r="AV16" s="143">
        <f t="shared" si="8"/>
        <v>51</v>
      </c>
      <c r="AW16" s="141">
        <v>31</v>
      </c>
      <c r="AX16" s="143">
        <v>22</v>
      </c>
      <c r="AY16" s="143">
        <f t="shared" si="9"/>
        <v>53</v>
      </c>
      <c r="AZ16" s="141">
        <v>31</v>
      </c>
      <c r="BA16" s="143">
        <v>23</v>
      </c>
      <c r="BB16" s="143">
        <f t="shared" si="10"/>
        <v>54</v>
      </c>
      <c r="BC16" s="141">
        <v>31</v>
      </c>
      <c r="BD16" s="143">
        <v>27</v>
      </c>
      <c r="BE16" s="143">
        <f t="shared" si="11"/>
        <v>58</v>
      </c>
      <c r="BF16" s="141">
        <v>25</v>
      </c>
      <c r="BG16" s="143">
        <v>29</v>
      </c>
      <c r="BH16" s="143">
        <f t="shared" si="12"/>
        <v>54</v>
      </c>
      <c r="BI16" s="143">
        <v>25</v>
      </c>
      <c r="BJ16" s="143">
        <v>31</v>
      </c>
      <c r="BK16" s="143">
        <f t="shared" si="13"/>
        <v>56</v>
      </c>
      <c r="BL16" s="141">
        <v>25</v>
      </c>
      <c r="BM16" s="143">
        <v>33</v>
      </c>
      <c r="BN16" s="143">
        <f t="shared" si="14"/>
        <v>58</v>
      </c>
      <c r="BO16" s="141">
        <v>25</v>
      </c>
      <c r="BP16" s="143">
        <v>35</v>
      </c>
      <c r="BQ16" s="143">
        <f>Table10093[[#This Row],[عام Public الربع الثاني عام2023م Quarter 2-2023]]+Table10093[[#This Row],[خاص Private الربع الثاني عام2023م Quarter 2-2023]]</f>
        <v>60</v>
      </c>
      <c r="BR16" s="141">
        <v>26</v>
      </c>
      <c r="BS16" s="143">
        <v>37</v>
      </c>
      <c r="BT16" s="143">
        <f>Table10093[[#This Row],[خاص Private الربع الثالث عام2023م Quarter 3-2023]]+Table10093[[#This Row],[عام Public الربع الثالث عام2023م Quarter 3-2023]]</f>
        <v>63</v>
      </c>
      <c r="BU16" s="141">
        <v>26</v>
      </c>
      <c r="BV16" s="142">
        <v>38</v>
      </c>
      <c r="BW16" s="143">
        <f>Table10093[[#This Row],[خاص Private لربع الرابع عام2023م Quarter 4-2023]]+Table10093[[#This Row],[عام Public الربع الرابع عام2023م Quarter 4-2023]]</f>
        <v>64</v>
      </c>
      <c r="BX16" s="143">
        <v>26</v>
      </c>
      <c r="BY16" s="143">
        <v>40</v>
      </c>
      <c r="BZ16" s="143">
        <f>Table10093[[#This Row],[عام Public الربع الأول عام2024م Quarter 1-2024]]+Table10093[[#This Row],[خاص Private الربع الأول عام2024م Quarter 1-2024]]</f>
        <v>66</v>
      </c>
      <c r="CA16" s="143">
        <v>26</v>
      </c>
      <c r="CB16" s="143">
        <v>43</v>
      </c>
      <c r="CC16" s="143">
        <f>Table10093[[#This Row],[عام Public الربع الثاني عام2024م Quarter 2-2024]]+Table10093[[#This Row],[خاص Private الربع الثاني عام2024م Quarter 2-2024]]</f>
        <v>69</v>
      </c>
      <c r="CD16" s="143">
        <v>26</v>
      </c>
      <c r="CE16" s="143">
        <v>42</v>
      </c>
      <c r="CF16" s="143">
        <f>Table10093[[#This Row],[خاص Private الربع الثالث عام2024م Quarter 3-2024]]+Table10093[[#This Row],[عام Public الربع الثالث عام2024م Quarter 3-2024]]</f>
        <v>68</v>
      </c>
      <c r="CG16" s="143">
        <v>27</v>
      </c>
      <c r="CH16" s="143">
        <v>43</v>
      </c>
      <c r="CI16" s="143">
        <v>70</v>
      </c>
      <c r="CJ16" s="143">
        <v>27</v>
      </c>
      <c r="CK16" s="143">
        <v>50</v>
      </c>
      <c r="CL16" s="143">
        <v>77</v>
      </c>
      <c r="CM16" s="143">
        <v>27</v>
      </c>
      <c r="CN16" s="143">
        <v>48</v>
      </c>
      <c r="CO16" s="143">
        <f>Table10093[[#This Row],[عام Public الربع الثاني عام2025م Quarter 2-2025]]+Table10093[[#This Row],[خاص Private الربع الثاني عام2025م Quarter 2-2025]]</f>
        <v>75</v>
      </c>
      <c r="CP16" s="246">
        <v>27</v>
      </c>
      <c r="CQ16" s="297">
        <v>49</v>
      </c>
      <c r="CR16" s="297">
        <v>76</v>
      </c>
    </row>
    <row r="17" spans="1:96" ht="48.95" customHeight="1" thickBot="1">
      <c r="A17" s="335">
        <v>6</v>
      </c>
      <c r="B17" s="331" t="s">
        <v>520</v>
      </c>
      <c r="C17" s="331" t="s">
        <v>521</v>
      </c>
      <c r="D17" s="141">
        <v>4</v>
      </c>
      <c r="E17" s="141">
        <v>13</v>
      </c>
      <c r="F17" s="141">
        <v>17</v>
      </c>
      <c r="G17" s="141">
        <v>5</v>
      </c>
      <c r="H17" s="141">
        <v>13</v>
      </c>
      <c r="I17" s="141">
        <v>18</v>
      </c>
      <c r="J17" s="141">
        <v>5</v>
      </c>
      <c r="K17" s="141">
        <v>13</v>
      </c>
      <c r="L17" s="141">
        <v>18</v>
      </c>
      <c r="M17" s="141">
        <v>5</v>
      </c>
      <c r="N17" s="143">
        <v>13</v>
      </c>
      <c r="O17" s="141">
        <v>18</v>
      </c>
      <c r="P17" s="141">
        <v>5</v>
      </c>
      <c r="Q17" s="143">
        <v>13</v>
      </c>
      <c r="R17" s="143">
        <v>18</v>
      </c>
      <c r="S17" s="141">
        <v>4</v>
      </c>
      <c r="T17" s="143">
        <v>14</v>
      </c>
      <c r="U17" s="143">
        <v>18</v>
      </c>
      <c r="V17" s="141">
        <v>4</v>
      </c>
      <c r="W17" s="143">
        <v>13</v>
      </c>
      <c r="X17" s="143">
        <f t="shared" si="0"/>
        <v>17</v>
      </c>
      <c r="Y17" s="141">
        <v>4</v>
      </c>
      <c r="Z17" s="143">
        <v>12</v>
      </c>
      <c r="AA17" s="143">
        <f t="shared" si="1"/>
        <v>16</v>
      </c>
      <c r="AB17" s="141">
        <v>4</v>
      </c>
      <c r="AC17" s="143">
        <v>14</v>
      </c>
      <c r="AD17" s="143">
        <f t="shared" si="2"/>
        <v>18</v>
      </c>
      <c r="AE17" s="141">
        <v>4</v>
      </c>
      <c r="AF17" s="143">
        <v>14</v>
      </c>
      <c r="AG17" s="143">
        <f t="shared" si="3"/>
        <v>18</v>
      </c>
      <c r="AH17" s="141">
        <v>4</v>
      </c>
      <c r="AI17" s="143">
        <v>14</v>
      </c>
      <c r="AJ17" s="143">
        <f t="shared" si="4"/>
        <v>18</v>
      </c>
      <c r="AK17" s="141">
        <v>5</v>
      </c>
      <c r="AL17" s="143">
        <v>14</v>
      </c>
      <c r="AM17" s="143">
        <f t="shared" si="5"/>
        <v>19</v>
      </c>
      <c r="AN17" s="141">
        <v>4</v>
      </c>
      <c r="AO17" s="143">
        <v>14</v>
      </c>
      <c r="AP17" s="143">
        <f t="shared" si="6"/>
        <v>18</v>
      </c>
      <c r="AQ17" s="141">
        <v>4</v>
      </c>
      <c r="AR17" s="143">
        <v>17</v>
      </c>
      <c r="AS17" s="143">
        <f t="shared" si="7"/>
        <v>21</v>
      </c>
      <c r="AT17" s="141">
        <v>5</v>
      </c>
      <c r="AU17" s="143">
        <v>20</v>
      </c>
      <c r="AV17" s="143">
        <f t="shared" si="8"/>
        <v>25</v>
      </c>
      <c r="AW17" s="141">
        <v>4</v>
      </c>
      <c r="AX17" s="143">
        <v>19</v>
      </c>
      <c r="AY17" s="143">
        <f t="shared" si="9"/>
        <v>23</v>
      </c>
      <c r="AZ17" s="141">
        <v>4</v>
      </c>
      <c r="BA17" s="143">
        <v>26</v>
      </c>
      <c r="BB17" s="143">
        <f t="shared" si="10"/>
        <v>30</v>
      </c>
      <c r="BC17" s="141">
        <v>4</v>
      </c>
      <c r="BD17" s="143">
        <v>28</v>
      </c>
      <c r="BE17" s="143">
        <f t="shared" si="11"/>
        <v>32</v>
      </c>
      <c r="BF17" s="141">
        <v>4</v>
      </c>
      <c r="BG17" s="143">
        <v>35</v>
      </c>
      <c r="BH17" s="143">
        <f t="shared" si="12"/>
        <v>39</v>
      </c>
      <c r="BI17" s="143">
        <v>4</v>
      </c>
      <c r="BJ17" s="143">
        <v>35</v>
      </c>
      <c r="BK17" s="143">
        <f t="shared" si="13"/>
        <v>39</v>
      </c>
      <c r="BL17" s="141">
        <v>4</v>
      </c>
      <c r="BM17" s="143">
        <v>37</v>
      </c>
      <c r="BN17" s="143">
        <f t="shared" si="14"/>
        <v>41</v>
      </c>
      <c r="BO17" s="141">
        <v>4</v>
      </c>
      <c r="BP17" s="143">
        <v>44</v>
      </c>
      <c r="BQ17" s="143">
        <f>Table10093[[#This Row],[عام Public الربع الثاني عام2023م Quarter 2-2023]]+Table10093[[#This Row],[خاص Private الربع الثاني عام2023م Quarter 2-2023]]</f>
        <v>48</v>
      </c>
      <c r="BR17" s="141">
        <v>4</v>
      </c>
      <c r="BS17" s="143">
        <v>45</v>
      </c>
      <c r="BT17" s="143">
        <f>Table10093[[#This Row],[خاص Private الربع الثالث عام2023م Quarter 3-2023]]+Table10093[[#This Row],[عام Public الربع الثالث عام2023م Quarter 3-2023]]</f>
        <v>49</v>
      </c>
      <c r="BU17" s="141">
        <v>4</v>
      </c>
      <c r="BV17" s="142">
        <v>47</v>
      </c>
      <c r="BW17" s="143">
        <f>Table10093[[#This Row],[خاص Private لربع الرابع عام2023م Quarter 4-2023]]+Table10093[[#This Row],[عام Public الربع الرابع عام2023م Quarter 4-2023]]</f>
        <v>51</v>
      </c>
      <c r="BX17" s="143">
        <v>4</v>
      </c>
      <c r="BY17" s="143">
        <v>52</v>
      </c>
      <c r="BZ17" s="143">
        <f>Table10093[[#This Row],[عام Public الربع الأول عام2024م Quarter 1-2024]]+Table10093[[#This Row],[خاص Private الربع الأول عام2024م Quarter 1-2024]]</f>
        <v>56</v>
      </c>
      <c r="CA17" s="143">
        <v>4</v>
      </c>
      <c r="CB17" s="143">
        <v>54</v>
      </c>
      <c r="CC17" s="143">
        <f>Table10093[[#This Row],[عام Public الربع الثاني عام2024م Quarter 2-2024]]+Table10093[[#This Row],[خاص Private الربع الثاني عام2024م Quarter 2-2024]]</f>
        <v>58</v>
      </c>
      <c r="CD17" s="143">
        <v>4</v>
      </c>
      <c r="CE17" s="143">
        <v>53</v>
      </c>
      <c r="CF17" s="143">
        <f>Table10093[[#This Row],[خاص Private الربع الثالث عام2024م Quarter 3-2024]]+Table10093[[#This Row],[عام Public الربع الثالث عام2024م Quarter 3-2024]]</f>
        <v>57</v>
      </c>
      <c r="CG17" s="143">
        <v>4</v>
      </c>
      <c r="CH17" s="143">
        <v>53</v>
      </c>
      <c r="CI17" s="143">
        <v>57</v>
      </c>
      <c r="CJ17" s="143">
        <v>4</v>
      </c>
      <c r="CK17" s="143">
        <v>61</v>
      </c>
      <c r="CL17" s="143">
        <v>65</v>
      </c>
      <c r="CM17" s="143">
        <v>3</v>
      </c>
      <c r="CN17" s="143">
        <v>63</v>
      </c>
      <c r="CO17" s="143">
        <f>Table10093[[#This Row],[عام Public الربع الثاني عام2025م Quarter 2-2025]]+Table10093[[#This Row],[خاص Private الربع الثاني عام2025م Quarter 2-2025]]</f>
        <v>66</v>
      </c>
      <c r="CP17" s="246">
        <v>3</v>
      </c>
      <c r="CQ17" s="297">
        <v>64</v>
      </c>
      <c r="CR17" s="297">
        <v>67</v>
      </c>
    </row>
    <row r="18" spans="1:96" ht="48.95" customHeight="1" thickBot="1">
      <c r="A18" s="335">
        <v>7</v>
      </c>
      <c r="B18" s="331" t="s">
        <v>499</v>
      </c>
      <c r="C18" s="331" t="s">
        <v>500</v>
      </c>
      <c r="D18" s="141">
        <v>10</v>
      </c>
      <c r="E18" s="141">
        <v>3</v>
      </c>
      <c r="F18" s="141">
        <v>13</v>
      </c>
      <c r="G18" s="141">
        <v>9</v>
      </c>
      <c r="H18" s="141">
        <v>3</v>
      </c>
      <c r="I18" s="141">
        <v>12</v>
      </c>
      <c r="J18" s="141">
        <v>8</v>
      </c>
      <c r="K18" s="141">
        <v>2</v>
      </c>
      <c r="L18" s="141">
        <v>10</v>
      </c>
      <c r="M18" s="141">
        <v>8</v>
      </c>
      <c r="N18" s="143">
        <v>2</v>
      </c>
      <c r="O18" s="141">
        <v>10</v>
      </c>
      <c r="P18" s="141">
        <v>8</v>
      </c>
      <c r="Q18" s="143">
        <v>2</v>
      </c>
      <c r="R18" s="143">
        <v>10</v>
      </c>
      <c r="S18" s="141">
        <v>8</v>
      </c>
      <c r="T18" s="143">
        <v>2</v>
      </c>
      <c r="U18" s="143">
        <v>10</v>
      </c>
      <c r="V18" s="141">
        <v>8</v>
      </c>
      <c r="W18" s="143">
        <v>2</v>
      </c>
      <c r="X18" s="143">
        <f t="shared" si="0"/>
        <v>10</v>
      </c>
      <c r="Y18" s="141">
        <v>8</v>
      </c>
      <c r="Z18" s="143">
        <v>2</v>
      </c>
      <c r="AA18" s="143">
        <f t="shared" si="1"/>
        <v>10</v>
      </c>
      <c r="AB18" s="141">
        <v>9</v>
      </c>
      <c r="AC18" s="143">
        <v>2</v>
      </c>
      <c r="AD18" s="143">
        <f t="shared" si="2"/>
        <v>11</v>
      </c>
      <c r="AE18" s="141">
        <v>9</v>
      </c>
      <c r="AF18" s="143">
        <v>2</v>
      </c>
      <c r="AG18" s="143">
        <f t="shared" si="3"/>
        <v>11</v>
      </c>
      <c r="AH18" s="141">
        <v>9</v>
      </c>
      <c r="AI18" s="143">
        <v>2</v>
      </c>
      <c r="AJ18" s="143">
        <f t="shared" si="4"/>
        <v>11</v>
      </c>
      <c r="AK18" s="141">
        <v>9</v>
      </c>
      <c r="AL18" s="143">
        <v>3</v>
      </c>
      <c r="AM18" s="143">
        <f t="shared" si="5"/>
        <v>12</v>
      </c>
      <c r="AN18" s="141">
        <v>9</v>
      </c>
      <c r="AO18" s="143">
        <v>3</v>
      </c>
      <c r="AP18" s="143">
        <f t="shared" si="6"/>
        <v>12</v>
      </c>
      <c r="AQ18" s="141">
        <v>9</v>
      </c>
      <c r="AR18" s="143">
        <v>3</v>
      </c>
      <c r="AS18" s="143">
        <f t="shared" si="7"/>
        <v>12</v>
      </c>
      <c r="AT18" s="141">
        <v>9</v>
      </c>
      <c r="AU18" s="143">
        <v>3</v>
      </c>
      <c r="AV18" s="143">
        <f t="shared" si="8"/>
        <v>12</v>
      </c>
      <c r="AW18" s="141">
        <v>9</v>
      </c>
      <c r="AX18" s="143">
        <v>4</v>
      </c>
      <c r="AY18" s="143">
        <f t="shared" si="9"/>
        <v>13</v>
      </c>
      <c r="AZ18" s="141">
        <v>9</v>
      </c>
      <c r="BA18" s="143">
        <v>4</v>
      </c>
      <c r="BB18" s="143">
        <f t="shared" si="10"/>
        <v>13</v>
      </c>
      <c r="BC18" s="151">
        <v>8</v>
      </c>
      <c r="BD18" s="151">
        <v>4</v>
      </c>
      <c r="BE18" s="143">
        <f t="shared" si="11"/>
        <v>12</v>
      </c>
      <c r="BF18" s="151">
        <v>8</v>
      </c>
      <c r="BG18" s="151">
        <v>9</v>
      </c>
      <c r="BH18" s="143">
        <f t="shared" si="12"/>
        <v>17</v>
      </c>
      <c r="BI18" s="143">
        <v>8</v>
      </c>
      <c r="BJ18" s="143">
        <v>9</v>
      </c>
      <c r="BK18" s="143">
        <f t="shared" si="13"/>
        <v>17</v>
      </c>
      <c r="BL18" s="141">
        <v>9</v>
      </c>
      <c r="BM18" s="142">
        <v>17</v>
      </c>
      <c r="BN18" s="143">
        <f t="shared" si="14"/>
        <v>26</v>
      </c>
      <c r="BO18" s="141">
        <v>11</v>
      </c>
      <c r="BP18" s="143">
        <v>17</v>
      </c>
      <c r="BQ18" s="143">
        <f>Table10093[[#This Row],[عام Public الربع الثاني عام2023م Quarter 2-2023]]+Table10093[[#This Row],[خاص Private الربع الثاني عام2023م Quarter 2-2023]]</f>
        <v>28</v>
      </c>
      <c r="BR18" s="141">
        <v>12</v>
      </c>
      <c r="BS18" s="143">
        <v>19</v>
      </c>
      <c r="BT18" s="143">
        <f>Table10093[[#This Row],[خاص Private الربع الثالث عام2023م Quarter 3-2023]]+Table10093[[#This Row],[عام Public الربع الثالث عام2023م Quarter 3-2023]]</f>
        <v>31</v>
      </c>
      <c r="BU18" s="141">
        <v>12</v>
      </c>
      <c r="BV18" s="142">
        <v>19</v>
      </c>
      <c r="BW18" s="143">
        <f>Table10093[[#This Row],[خاص Private لربع الرابع عام2023م Quarter 4-2023]]+Table10093[[#This Row],[عام Public الربع الرابع عام2023م Quarter 4-2023]]</f>
        <v>31</v>
      </c>
      <c r="BX18" s="143">
        <v>12</v>
      </c>
      <c r="BY18" s="143">
        <v>23</v>
      </c>
      <c r="BZ18" s="143">
        <f>Table10093[[#This Row],[عام Public الربع الأول عام2024م Quarter 1-2024]]+Table10093[[#This Row],[خاص Private الربع الأول عام2024م Quarter 1-2024]]</f>
        <v>35</v>
      </c>
      <c r="CA18" s="143">
        <v>12</v>
      </c>
      <c r="CB18" s="143">
        <v>26</v>
      </c>
      <c r="CC18" s="143">
        <f>Table10093[[#This Row],[عام Public الربع الثاني عام2024م Quarter 2-2024]]+Table10093[[#This Row],[خاص Private الربع الثاني عام2024م Quarter 2-2024]]</f>
        <v>38</v>
      </c>
      <c r="CD18" s="143">
        <v>12</v>
      </c>
      <c r="CE18" s="143">
        <v>31</v>
      </c>
      <c r="CF18" s="143">
        <f>Table10093[[#This Row],[خاص Private الربع الثالث عام2024م Quarter 3-2024]]+Table10093[[#This Row],[عام Public الربع الثالث عام2024م Quarter 3-2024]]</f>
        <v>43</v>
      </c>
      <c r="CG18" s="143">
        <v>14</v>
      </c>
      <c r="CH18" s="143">
        <v>40</v>
      </c>
      <c r="CI18" s="143">
        <v>54</v>
      </c>
      <c r="CJ18" s="143">
        <v>14</v>
      </c>
      <c r="CK18" s="143">
        <v>44</v>
      </c>
      <c r="CL18" s="143">
        <v>58</v>
      </c>
      <c r="CM18" s="143">
        <v>15</v>
      </c>
      <c r="CN18" s="143">
        <v>49</v>
      </c>
      <c r="CO18" s="143">
        <f>Table10093[[#This Row],[عام Public الربع الثاني عام2025م Quarter 2-2025]]+Table10093[[#This Row],[خاص Private الربع الثاني عام2025م Quarter 2-2025]]</f>
        <v>64</v>
      </c>
      <c r="CP18" s="246">
        <v>14</v>
      </c>
      <c r="CQ18" s="297">
        <v>50</v>
      </c>
      <c r="CR18" s="297">
        <v>64</v>
      </c>
    </row>
    <row r="19" spans="1:96" ht="48.95" customHeight="1" thickBot="1">
      <c r="A19" s="335">
        <v>11</v>
      </c>
      <c r="B19" s="331" t="s">
        <v>833</v>
      </c>
      <c r="C19" s="331" t="s">
        <v>960</v>
      </c>
      <c r="D19" s="141">
        <v>1</v>
      </c>
      <c r="E19" s="141">
        <v>8</v>
      </c>
      <c r="F19" s="141">
        <v>9</v>
      </c>
      <c r="G19" s="141">
        <v>2</v>
      </c>
      <c r="H19" s="141">
        <v>8</v>
      </c>
      <c r="I19" s="141">
        <v>10</v>
      </c>
      <c r="J19" s="141">
        <v>2</v>
      </c>
      <c r="K19" s="141">
        <v>8</v>
      </c>
      <c r="L19" s="141">
        <v>10</v>
      </c>
      <c r="M19" s="141">
        <v>2</v>
      </c>
      <c r="N19" s="143">
        <v>8</v>
      </c>
      <c r="O19" s="141">
        <v>10</v>
      </c>
      <c r="P19" s="141">
        <v>2</v>
      </c>
      <c r="Q19" s="143">
        <v>7</v>
      </c>
      <c r="R19" s="143">
        <v>9</v>
      </c>
      <c r="S19" s="141">
        <v>2</v>
      </c>
      <c r="T19" s="143">
        <v>8</v>
      </c>
      <c r="U19" s="143">
        <v>10</v>
      </c>
      <c r="V19" s="141">
        <v>2</v>
      </c>
      <c r="W19" s="143">
        <v>8</v>
      </c>
      <c r="X19" s="143">
        <f t="shared" si="0"/>
        <v>10</v>
      </c>
      <c r="Y19" s="151">
        <v>2</v>
      </c>
      <c r="Z19" s="151">
        <v>8</v>
      </c>
      <c r="AA19" s="143">
        <f t="shared" si="1"/>
        <v>10</v>
      </c>
      <c r="AB19" s="141">
        <v>2</v>
      </c>
      <c r="AC19" s="143">
        <v>8</v>
      </c>
      <c r="AD19" s="143">
        <f t="shared" si="2"/>
        <v>10</v>
      </c>
      <c r="AE19" s="141">
        <v>2</v>
      </c>
      <c r="AF19" s="143">
        <v>7</v>
      </c>
      <c r="AG19" s="143">
        <f t="shared" si="3"/>
        <v>9</v>
      </c>
      <c r="AH19" s="141">
        <v>2</v>
      </c>
      <c r="AI19" s="143">
        <v>6</v>
      </c>
      <c r="AJ19" s="143">
        <f t="shared" si="4"/>
        <v>8</v>
      </c>
      <c r="AK19" s="141">
        <v>2</v>
      </c>
      <c r="AL19" s="143">
        <v>6</v>
      </c>
      <c r="AM19" s="143">
        <f t="shared" si="5"/>
        <v>8</v>
      </c>
      <c r="AN19" s="141">
        <v>1</v>
      </c>
      <c r="AO19" s="143">
        <v>6</v>
      </c>
      <c r="AP19" s="143">
        <f t="shared" si="6"/>
        <v>7</v>
      </c>
      <c r="AQ19" s="141">
        <v>1</v>
      </c>
      <c r="AR19" s="143">
        <v>6</v>
      </c>
      <c r="AS19" s="143">
        <f t="shared" si="7"/>
        <v>7</v>
      </c>
      <c r="AT19" s="141">
        <v>1</v>
      </c>
      <c r="AU19" s="143">
        <v>8</v>
      </c>
      <c r="AV19" s="143">
        <f t="shared" si="8"/>
        <v>9</v>
      </c>
      <c r="AW19" s="141">
        <v>1</v>
      </c>
      <c r="AX19" s="143">
        <v>7</v>
      </c>
      <c r="AY19" s="143">
        <f t="shared" si="9"/>
        <v>8</v>
      </c>
      <c r="AZ19" s="141">
        <v>1</v>
      </c>
      <c r="BA19" s="143">
        <v>7</v>
      </c>
      <c r="BB19" s="143">
        <f t="shared" si="10"/>
        <v>8</v>
      </c>
      <c r="BC19" s="141">
        <v>1</v>
      </c>
      <c r="BD19" s="143">
        <v>7</v>
      </c>
      <c r="BE19" s="143">
        <f t="shared" si="11"/>
        <v>8</v>
      </c>
      <c r="BF19" s="141">
        <v>1</v>
      </c>
      <c r="BG19" s="143">
        <v>7</v>
      </c>
      <c r="BH19" s="143">
        <f t="shared" si="12"/>
        <v>8</v>
      </c>
      <c r="BI19" s="143">
        <v>1</v>
      </c>
      <c r="BJ19" s="143">
        <v>7</v>
      </c>
      <c r="BK19" s="143">
        <f t="shared" si="13"/>
        <v>8</v>
      </c>
      <c r="BL19" s="141">
        <v>1</v>
      </c>
      <c r="BM19" s="142">
        <v>7</v>
      </c>
      <c r="BN19" s="143">
        <f t="shared" si="14"/>
        <v>8</v>
      </c>
      <c r="BO19" s="141">
        <v>1</v>
      </c>
      <c r="BP19" s="143">
        <v>6</v>
      </c>
      <c r="BQ19" s="143">
        <f>Table10093[[#This Row],[عام Public الربع الثاني عام2023م Quarter 2-2023]]+Table10093[[#This Row],[خاص Private الربع الثاني عام2023م Quarter 2-2023]]</f>
        <v>7</v>
      </c>
      <c r="BR19" s="141">
        <v>1</v>
      </c>
      <c r="BS19" s="143">
        <v>10</v>
      </c>
      <c r="BT19" s="143">
        <f>Table10093[[#This Row],[خاص Private الربع الثالث عام2023م Quarter 3-2023]]+Table10093[[#This Row],[عام Public الربع الثالث عام2023م Quarter 3-2023]]</f>
        <v>11</v>
      </c>
      <c r="BU19" s="141">
        <v>1</v>
      </c>
      <c r="BV19" s="142">
        <v>13</v>
      </c>
      <c r="BW19" s="143">
        <f>Table10093[[#This Row],[خاص Private لربع الرابع عام2023م Quarter 4-2023]]+Table10093[[#This Row],[عام Public الربع الرابع عام2023م Quarter 4-2023]]</f>
        <v>14</v>
      </c>
      <c r="BX19" s="143">
        <v>1</v>
      </c>
      <c r="BY19" s="143">
        <v>16</v>
      </c>
      <c r="BZ19" s="143">
        <f>Table10093[[#This Row],[عام Public الربع الأول عام2024م Quarter 1-2024]]+Table10093[[#This Row],[خاص Private الربع الأول عام2024م Quarter 1-2024]]</f>
        <v>17</v>
      </c>
      <c r="CA19" s="143">
        <v>3</v>
      </c>
      <c r="CB19" s="143">
        <v>18</v>
      </c>
      <c r="CC19" s="143">
        <f>Table10093[[#This Row],[عام Public الربع الثاني عام2024م Quarter 2-2024]]+Table10093[[#This Row],[خاص Private الربع الثاني عام2024م Quarter 2-2024]]</f>
        <v>21</v>
      </c>
      <c r="CD19" s="143">
        <v>3</v>
      </c>
      <c r="CE19" s="143">
        <v>27</v>
      </c>
      <c r="CF19" s="143">
        <f>Table10093[[#This Row],[خاص Private الربع الثالث عام2024م Quarter 3-2024]]+Table10093[[#This Row],[عام Public الربع الثالث عام2024م Quarter 3-2024]]</f>
        <v>30</v>
      </c>
      <c r="CG19" s="143">
        <v>3</v>
      </c>
      <c r="CH19" s="143">
        <v>26</v>
      </c>
      <c r="CI19" s="143">
        <v>29</v>
      </c>
      <c r="CJ19" s="143">
        <v>4</v>
      </c>
      <c r="CK19" s="143">
        <v>38</v>
      </c>
      <c r="CL19" s="143">
        <v>42</v>
      </c>
      <c r="CM19" s="143">
        <v>5</v>
      </c>
      <c r="CN19" s="143">
        <v>42</v>
      </c>
      <c r="CO19" s="143">
        <f>Table10093[[#This Row],[عام Public الربع الثاني عام2025م Quarter 2-2025]]+Table10093[[#This Row],[خاص Private الربع الثاني عام2025م Quarter 2-2025]]</f>
        <v>47</v>
      </c>
      <c r="CP19" s="246">
        <v>6</v>
      </c>
      <c r="CQ19" s="297">
        <v>56</v>
      </c>
      <c r="CR19" s="297">
        <v>62</v>
      </c>
    </row>
    <row r="20" spans="1:96" ht="48.95" customHeight="1" thickBot="1">
      <c r="A20" s="335">
        <v>9</v>
      </c>
      <c r="B20" s="144" t="s">
        <v>550</v>
      </c>
      <c r="C20" s="144" t="s">
        <v>551</v>
      </c>
      <c r="D20" s="145">
        <v>13</v>
      </c>
      <c r="E20" s="145">
        <v>1</v>
      </c>
      <c r="F20" s="145">
        <v>14</v>
      </c>
      <c r="G20" s="145">
        <v>13</v>
      </c>
      <c r="H20" s="145">
        <v>1</v>
      </c>
      <c r="I20" s="145">
        <v>14</v>
      </c>
      <c r="J20" s="145">
        <v>13</v>
      </c>
      <c r="K20" s="145">
        <v>1</v>
      </c>
      <c r="L20" s="145">
        <v>14</v>
      </c>
      <c r="M20" s="145">
        <v>13</v>
      </c>
      <c r="N20" s="147">
        <v>1</v>
      </c>
      <c r="O20" s="145">
        <v>14</v>
      </c>
      <c r="P20" s="145">
        <v>14</v>
      </c>
      <c r="Q20" s="147">
        <v>1</v>
      </c>
      <c r="R20" s="147">
        <v>15</v>
      </c>
      <c r="S20" s="145">
        <v>14</v>
      </c>
      <c r="T20" s="147">
        <v>1</v>
      </c>
      <c r="U20" s="147">
        <v>15</v>
      </c>
      <c r="V20" s="145">
        <v>14</v>
      </c>
      <c r="W20" s="147">
        <v>1</v>
      </c>
      <c r="X20" s="147">
        <f t="shared" si="0"/>
        <v>15</v>
      </c>
      <c r="Y20" s="141">
        <v>14</v>
      </c>
      <c r="Z20" s="143">
        <v>2</v>
      </c>
      <c r="AA20" s="143">
        <f t="shared" si="1"/>
        <v>16</v>
      </c>
      <c r="AB20" s="141">
        <v>14</v>
      </c>
      <c r="AC20" s="143">
        <v>2</v>
      </c>
      <c r="AD20" s="143">
        <f t="shared" si="2"/>
        <v>16</v>
      </c>
      <c r="AE20" s="141">
        <v>14</v>
      </c>
      <c r="AF20" s="143">
        <v>2</v>
      </c>
      <c r="AG20" s="143">
        <f t="shared" si="3"/>
        <v>16</v>
      </c>
      <c r="AH20" s="141">
        <v>15</v>
      </c>
      <c r="AI20" s="143">
        <v>2</v>
      </c>
      <c r="AJ20" s="143">
        <f t="shared" si="4"/>
        <v>17</v>
      </c>
      <c r="AK20" s="141">
        <v>15</v>
      </c>
      <c r="AL20" s="143">
        <v>2</v>
      </c>
      <c r="AM20" s="143">
        <f t="shared" si="5"/>
        <v>17</v>
      </c>
      <c r="AN20" s="141">
        <v>14</v>
      </c>
      <c r="AO20" s="143">
        <v>2</v>
      </c>
      <c r="AP20" s="143">
        <f t="shared" si="6"/>
        <v>16</v>
      </c>
      <c r="AQ20" s="141">
        <v>14</v>
      </c>
      <c r="AR20" s="143">
        <v>2</v>
      </c>
      <c r="AS20" s="143">
        <f t="shared" si="7"/>
        <v>16</v>
      </c>
      <c r="AT20" s="141">
        <v>14</v>
      </c>
      <c r="AU20" s="143">
        <v>3</v>
      </c>
      <c r="AV20" s="143">
        <f t="shared" si="8"/>
        <v>17</v>
      </c>
      <c r="AW20" s="141">
        <v>14</v>
      </c>
      <c r="AX20" s="143">
        <v>2</v>
      </c>
      <c r="AY20" s="143">
        <f t="shared" si="9"/>
        <v>16</v>
      </c>
      <c r="AZ20" s="141">
        <v>14</v>
      </c>
      <c r="BA20" s="143">
        <v>5</v>
      </c>
      <c r="BB20" s="143">
        <f t="shared" si="10"/>
        <v>19</v>
      </c>
      <c r="BC20" s="141">
        <v>13</v>
      </c>
      <c r="BD20" s="143">
        <v>5</v>
      </c>
      <c r="BE20" s="143">
        <f t="shared" si="11"/>
        <v>18</v>
      </c>
      <c r="BF20" s="141">
        <v>13</v>
      </c>
      <c r="BG20" s="143">
        <v>9</v>
      </c>
      <c r="BH20" s="143">
        <f t="shared" si="12"/>
        <v>22</v>
      </c>
      <c r="BI20" s="143">
        <v>13</v>
      </c>
      <c r="BJ20" s="143">
        <v>13</v>
      </c>
      <c r="BK20" s="143">
        <f t="shared" si="13"/>
        <v>26</v>
      </c>
      <c r="BL20" s="141">
        <v>13</v>
      </c>
      <c r="BM20" s="142">
        <v>18</v>
      </c>
      <c r="BN20" s="143">
        <f t="shared" si="14"/>
        <v>31</v>
      </c>
      <c r="BO20" s="141">
        <v>13</v>
      </c>
      <c r="BP20" s="143">
        <v>19</v>
      </c>
      <c r="BQ20" s="143">
        <f>Table10093[[#This Row],[عام Public الربع الثاني عام2023م Quarter 2-2023]]+Table10093[[#This Row],[خاص Private الربع الثاني عام2023م Quarter 2-2023]]</f>
        <v>32</v>
      </c>
      <c r="BR20" s="141">
        <v>13</v>
      </c>
      <c r="BS20" s="143">
        <v>21</v>
      </c>
      <c r="BT20" s="143">
        <f>Table10093[[#This Row],[خاص Private الربع الثالث عام2023م Quarter 3-2023]]+Table10093[[#This Row],[عام Public الربع الثالث عام2023م Quarter 3-2023]]</f>
        <v>34</v>
      </c>
      <c r="BU20" s="141">
        <v>13</v>
      </c>
      <c r="BV20" s="142">
        <v>22</v>
      </c>
      <c r="BW20" s="143">
        <f>Table10093[[#This Row],[خاص Private لربع الرابع عام2023م Quarter 4-2023]]+Table10093[[#This Row],[عام Public الربع الرابع عام2023م Quarter 4-2023]]</f>
        <v>35</v>
      </c>
      <c r="BX20" s="143">
        <v>13</v>
      </c>
      <c r="BY20" s="143">
        <v>24</v>
      </c>
      <c r="BZ20" s="143">
        <f>Table10093[[#This Row],[عام Public الربع الأول عام2024م Quarter 1-2024]]+Table10093[[#This Row],[خاص Private الربع الأول عام2024م Quarter 1-2024]]</f>
        <v>37</v>
      </c>
      <c r="CA20" s="143">
        <v>13</v>
      </c>
      <c r="CB20" s="143">
        <v>30</v>
      </c>
      <c r="CC20" s="143">
        <f>Table10093[[#This Row],[عام Public الربع الثاني عام2024م Quarter 2-2024]]+Table10093[[#This Row],[خاص Private الربع الثاني عام2024م Quarter 2-2024]]</f>
        <v>43</v>
      </c>
      <c r="CD20" s="143">
        <v>13</v>
      </c>
      <c r="CE20" s="143">
        <v>34</v>
      </c>
      <c r="CF20" s="143">
        <f>Table10093[[#This Row],[خاص Private الربع الثالث عام2024م Quarter 3-2024]]+Table10093[[#This Row],[عام Public الربع الثالث عام2024م Quarter 3-2024]]</f>
        <v>47</v>
      </c>
      <c r="CG20" s="143">
        <v>13</v>
      </c>
      <c r="CH20" s="143">
        <v>35</v>
      </c>
      <c r="CI20" s="143">
        <v>48</v>
      </c>
      <c r="CJ20" s="143">
        <v>12</v>
      </c>
      <c r="CK20" s="143">
        <v>39</v>
      </c>
      <c r="CL20" s="143">
        <v>51</v>
      </c>
      <c r="CM20" s="143">
        <v>12</v>
      </c>
      <c r="CN20" s="143">
        <v>40</v>
      </c>
      <c r="CO20" s="143">
        <f>Table10093[[#This Row],[عام Public الربع الثاني عام2025م Quarter 2-2025]]+Table10093[[#This Row],[خاص Private الربع الثاني عام2025م Quarter 2-2025]]</f>
        <v>52</v>
      </c>
      <c r="CP20" s="246">
        <v>13</v>
      </c>
      <c r="CQ20" s="297">
        <v>42</v>
      </c>
      <c r="CR20" s="297">
        <v>55</v>
      </c>
    </row>
    <row r="21" spans="1:96" ht="48.95" customHeight="1" thickBot="1">
      <c r="A21" s="335">
        <v>8</v>
      </c>
      <c r="B21" s="332" t="s">
        <v>519</v>
      </c>
      <c r="C21" s="332" t="s">
        <v>1187</v>
      </c>
      <c r="D21" s="141">
        <v>15</v>
      </c>
      <c r="E21" s="141">
        <v>0</v>
      </c>
      <c r="F21" s="141">
        <v>15</v>
      </c>
      <c r="G21" s="141">
        <v>15</v>
      </c>
      <c r="H21" s="141">
        <v>0</v>
      </c>
      <c r="I21" s="141">
        <v>15</v>
      </c>
      <c r="J21" s="141">
        <v>15</v>
      </c>
      <c r="K21" s="141">
        <v>0</v>
      </c>
      <c r="L21" s="141">
        <v>15</v>
      </c>
      <c r="M21" s="141">
        <v>7</v>
      </c>
      <c r="N21" s="143">
        <v>0</v>
      </c>
      <c r="O21" s="141">
        <v>7</v>
      </c>
      <c r="P21" s="141">
        <v>7</v>
      </c>
      <c r="Q21" s="143">
        <v>0</v>
      </c>
      <c r="R21" s="143">
        <v>7</v>
      </c>
      <c r="S21" s="141">
        <v>7</v>
      </c>
      <c r="T21" s="143">
        <v>0</v>
      </c>
      <c r="U21" s="143">
        <v>7</v>
      </c>
      <c r="V21" s="141">
        <v>7</v>
      </c>
      <c r="W21" s="143">
        <v>0</v>
      </c>
      <c r="X21" s="143">
        <f t="shared" si="0"/>
        <v>7</v>
      </c>
      <c r="Y21" s="141">
        <v>7</v>
      </c>
      <c r="Z21" s="143">
        <v>0</v>
      </c>
      <c r="AA21" s="143">
        <f t="shared" si="1"/>
        <v>7</v>
      </c>
      <c r="AB21" s="141">
        <v>7</v>
      </c>
      <c r="AC21" s="143">
        <v>0</v>
      </c>
      <c r="AD21" s="143">
        <f t="shared" si="2"/>
        <v>7</v>
      </c>
      <c r="AE21" s="141">
        <v>7</v>
      </c>
      <c r="AF21" s="143">
        <v>0</v>
      </c>
      <c r="AG21" s="143">
        <f t="shared" si="3"/>
        <v>7</v>
      </c>
      <c r="AH21" s="141">
        <v>7</v>
      </c>
      <c r="AI21" s="143">
        <v>0</v>
      </c>
      <c r="AJ21" s="143">
        <f t="shared" si="4"/>
        <v>7</v>
      </c>
      <c r="AK21" s="141">
        <v>7</v>
      </c>
      <c r="AL21" s="143">
        <v>0</v>
      </c>
      <c r="AM21" s="143">
        <f t="shared" si="5"/>
        <v>7</v>
      </c>
      <c r="AN21" s="141">
        <v>7</v>
      </c>
      <c r="AO21" s="143">
        <v>0</v>
      </c>
      <c r="AP21" s="143">
        <f t="shared" si="6"/>
        <v>7</v>
      </c>
      <c r="AQ21" s="141">
        <v>7</v>
      </c>
      <c r="AR21" s="143">
        <v>0</v>
      </c>
      <c r="AS21" s="143">
        <f t="shared" si="7"/>
        <v>7</v>
      </c>
      <c r="AT21" s="141">
        <v>7</v>
      </c>
      <c r="AU21" s="143">
        <v>0</v>
      </c>
      <c r="AV21" s="143">
        <f t="shared" si="8"/>
        <v>7</v>
      </c>
      <c r="AW21" s="141">
        <v>7</v>
      </c>
      <c r="AX21" s="143">
        <v>0</v>
      </c>
      <c r="AY21" s="143">
        <f t="shared" si="9"/>
        <v>7</v>
      </c>
      <c r="AZ21" s="141">
        <v>7</v>
      </c>
      <c r="BA21" s="143">
        <v>0</v>
      </c>
      <c r="BB21" s="143">
        <f t="shared" si="10"/>
        <v>7</v>
      </c>
      <c r="BC21" s="141">
        <v>7</v>
      </c>
      <c r="BD21" s="143">
        <v>0</v>
      </c>
      <c r="BE21" s="143">
        <f t="shared" si="11"/>
        <v>7</v>
      </c>
      <c r="BF21" s="141">
        <v>25</v>
      </c>
      <c r="BG21" s="143">
        <v>10</v>
      </c>
      <c r="BH21" s="143">
        <f t="shared" si="12"/>
        <v>35</v>
      </c>
      <c r="BI21" s="143">
        <v>25</v>
      </c>
      <c r="BJ21" s="143">
        <v>13</v>
      </c>
      <c r="BK21" s="143">
        <f t="shared" si="13"/>
        <v>38</v>
      </c>
      <c r="BL21" s="141">
        <v>25</v>
      </c>
      <c r="BM21" s="142">
        <v>17</v>
      </c>
      <c r="BN21" s="143">
        <f t="shared" si="14"/>
        <v>42</v>
      </c>
      <c r="BO21" s="141">
        <v>25</v>
      </c>
      <c r="BP21" s="143">
        <v>17</v>
      </c>
      <c r="BQ21" s="143">
        <f>Table10093[[#This Row],[عام Public الربع الثاني عام2023م Quarter 2-2023]]+Table10093[[#This Row],[خاص Private الربع الثاني عام2023م Quarter 2-2023]]</f>
        <v>42</v>
      </c>
      <c r="BR21" s="141">
        <v>25</v>
      </c>
      <c r="BS21" s="143">
        <v>17</v>
      </c>
      <c r="BT21" s="143">
        <f>Table10093[[#This Row],[خاص Private الربع الثالث عام2023م Quarter 3-2023]]+Table10093[[#This Row],[عام Public الربع الثالث عام2023م Quarter 3-2023]]</f>
        <v>42</v>
      </c>
      <c r="BU21" s="141">
        <v>25</v>
      </c>
      <c r="BV21" s="142">
        <v>19</v>
      </c>
      <c r="BW21" s="143">
        <f>Table10093[[#This Row],[خاص Private لربع الرابع عام2023م Quarter 4-2023]]+Table10093[[#This Row],[عام Public الربع الرابع عام2023م Quarter 4-2023]]</f>
        <v>44</v>
      </c>
      <c r="BX21" s="143">
        <v>25</v>
      </c>
      <c r="BY21" s="143">
        <v>20</v>
      </c>
      <c r="BZ21" s="143">
        <f>Table10093[[#This Row],[عام Public الربع الأول عام2024م Quarter 1-2024]]+Table10093[[#This Row],[خاص Private الربع الأول عام2024م Quarter 1-2024]]</f>
        <v>45</v>
      </c>
      <c r="CA21" s="143">
        <v>25</v>
      </c>
      <c r="CB21" s="143">
        <v>21</v>
      </c>
      <c r="CC21" s="143">
        <f>Table10093[[#This Row],[عام Public الربع الثاني عام2024م Quarter 2-2024]]+Table10093[[#This Row],[خاص Private الربع الثاني عام2024م Quarter 2-2024]]</f>
        <v>46</v>
      </c>
      <c r="CD21" s="143">
        <v>25</v>
      </c>
      <c r="CE21" s="143">
        <v>23</v>
      </c>
      <c r="CF21" s="143">
        <f>Table10093[[#This Row],[خاص Private الربع الثالث عام2024م Quarter 3-2024]]+Table10093[[#This Row],[عام Public الربع الثالث عام2024م Quarter 3-2024]]</f>
        <v>48</v>
      </c>
      <c r="CG21" s="143">
        <v>26</v>
      </c>
      <c r="CH21" s="143">
        <v>23</v>
      </c>
      <c r="CI21" s="143">
        <v>49</v>
      </c>
      <c r="CJ21" s="143">
        <v>26</v>
      </c>
      <c r="CK21" s="143">
        <v>24</v>
      </c>
      <c r="CL21" s="143">
        <v>50</v>
      </c>
      <c r="CM21" s="143">
        <v>26</v>
      </c>
      <c r="CN21" s="143">
        <v>27</v>
      </c>
      <c r="CO21" s="143">
        <f>Table10093[[#This Row],[عام Public الربع الثاني عام2025م Quarter 2-2025]]+Table10093[[#This Row],[خاص Private الربع الثاني عام2025م Quarter 2-2025]]</f>
        <v>53</v>
      </c>
      <c r="CP21" s="246">
        <v>26</v>
      </c>
      <c r="CQ21" s="297">
        <v>27</v>
      </c>
      <c r="CR21" s="297">
        <v>53</v>
      </c>
    </row>
    <row r="22" spans="1:96" ht="48.95" customHeight="1" thickBot="1">
      <c r="A22" s="335">
        <v>10</v>
      </c>
      <c r="B22" s="332" t="s">
        <v>552</v>
      </c>
      <c r="C22" s="332" t="s">
        <v>553</v>
      </c>
      <c r="D22" s="141">
        <v>1</v>
      </c>
      <c r="E22" s="141">
        <v>10</v>
      </c>
      <c r="F22" s="141">
        <v>11</v>
      </c>
      <c r="G22" s="141">
        <v>1</v>
      </c>
      <c r="H22" s="141">
        <v>10</v>
      </c>
      <c r="I22" s="141">
        <v>11</v>
      </c>
      <c r="J22" s="141">
        <v>1</v>
      </c>
      <c r="K22" s="141">
        <v>9</v>
      </c>
      <c r="L22" s="141">
        <v>10</v>
      </c>
      <c r="M22" s="141">
        <v>1</v>
      </c>
      <c r="N22" s="143">
        <v>10</v>
      </c>
      <c r="O22" s="141">
        <v>11</v>
      </c>
      <c r="P22" s="141">
        <v>1</v>
      </c>
      <c r="Q22" s="143">
        <v>4</v>
      </c>
      <c r="R22" s="143">
        <v>5</v>
      </c>
      <c r="S22" s="141">
        <v>2</v>
      </c>
      <c r="T22" s="143">
        <v>3</v>
      </c>
      <c r="U22" s="143">
        <v>5</v>
      </c>
      <c r="V22" s="141">
        <v>2</v>
      </c>
      <c r="W22" s="143">
        <v>4</v>
      </c>
      <c r="X22" s="143">
        <f t="shared" si="0"/>
        <v>6</v>
      </c>
      <c r="Y22" s="141">
        <v>2</v>
      </c>
      <c r="Z22" s="143">
        <v>7</v>
      </c>
      <c r="AA22" s="143">
        <f t="shared" si="1"/>
        <v>9</v>
      </c>
      <c r="AB22" s="141">
        <v>2</v>
      </c>
      <c r="AC22" s="143">
        <v>14</v>
      </c>
      <c r="AD22" s="143">
        <f t="shared" si="2"/>
        <v>16</v>
      </c>
      <c r="AE22" s="141">
        <v>2</v>
      </c>
      <c r="AF22" s="143">
        <v>14</v>
      </c>
      <c r="AG22" s="143">
        <f t="shared" si="3"/>
        <v>16</v>
      </c>
      <c r="AH22" s="141">
        <v>2</v>
      </c>
      <c r="AI22" s="143">
        <v>16</v>
      </c>
      <c r="AJ22" s="143">
        <f t="shared" si="4"/>
        <v>18</v>
      </c>
      <c r="AK22" s="141">
        <v>2</v>
      </c>
      <c r="AL22" s="143">
        <v>17</v>
      </c>
      <c r="AM22" s="143">
        <f t="shared" si="5"/>
        <v>19</v>
      </c>
      <c r="AN22" s="141">
        <v>2</v>
      </c>
      <c r="AO22" s="143">
        <v>21</v>
      </c>
      <c r="AP22" s="143">
        <f t="shared" si="6"/>
        <v>23</v>
      </c>
      <c r="AQ22" s="141">
        <v>2</v>
      </c>
      <c r="AR22" s="143">
        <v>21</v>
      </c>
      <c r="AS22" s="143">
        <f t="shared" si="7"/>
        <v>23</v>
      </c>
      <c r="AT22" s="141">
        <v>2</v>
      </c>
      <c r="AU22" s="143">
        <v>14</v>
      </c>
      <c r="AV22" s="143">
        <f t="shared" si="8"/>
        <v>16</v>
      </c>
      <c r="AW22" s="141">
        <v>2</v>
      </c>
      <c r="AX22" s="143">
        <v>13</v>
      </c>
      <c r="AY22" s="143">
        <f t="shared" si="9"/>
        <v>15</v>
      </c>
      <c r="AZ22" s="141">
        <v>2</v>
      </c>
      <c r="BA22" s="143">
        <v>16</v>
      </c>
      <c r="BB22" s="143">
        <f t="shared" si="10"/>
        <v>18</v>
      </c>
      <c r="BC22" s="151">
        <v>2</v>
      </c>
      <c r="BD22" s="151">
        <v>17</v>
      </c>
      <c r="BE22" s="143">
        <f t="shared" si="11"/>
        <v>19</v>
      </c>
      <c r="BF22" s="151">
        <v>2</v>
      </c>
      <c r="BG22" s="151">
        <v>21</v>
      </c>
      <c r="BH22" s="143">
        <f t="shared" si="12"/>
        <v>23</v>
      </c>
      <c r="BI22" s="143">
        <v>2</v>
      </c>
      <c r="BJ22" s="143">
        <v>24</v>
      </c>
      <c r="BK22" s="143">
        <f t="shared" si="13"/>
        <v>26</v>
      </c>
      <c r="BL22" s="141">
        <v>2</v>
      </c>
      <c r="BM22" s="142">
        <v>29</v>
      </c>
      <c r="BN22" s="143">
        <f t="shared" si="14"/>
        <v>31</v>
      </c>
      <c r="BO22" s="141">
        <v>2</v>
      </c>
      <c r="BP22" s="143">
        <v>30</v>
      </c>
      <c r="BQ22" s="143">
        <f>Table10093[[#This Row],[عام Public الربع الثاني عام2023م Quarter 2-2023]]+Table10093[[#This Row],[خاص Private الربع الثاني عام2023م Quarter 2-2023]]</f>
        <v>32</v>
      </c>
      <c r="BR22" s="141">
        <v>2</v>
      </c>
      <c r="BS22" s="143">
        <v>32</v>
      </c>
      <c r="BT22" s="143">
        <f>Table10093[[#This Row],[خاص Private الربع الثالث عام2023م Quarter 3-2023]]+Table10093[[#This Row],[عام Public الربع الثالث عام2023م Quarter 3-2023]]</f>
        <v>34</v>
      </c>
      <c r="BU22" s="141">
        <v>2</v>
      </c>
      <c r="BV22" s="142">
        <v>34</v>
      </c>
      <c r="BW22" s="143">
        <f>Table10093[[#This Row],[خاص Private لربع الرابع عام2023م Quarter 4-2023]]+Table10093[[#This Row],[عام Public الربع الرابع عام2023م Quarter 4-2023]]</f>
        <v>36</v>
      </c>
      <c r="BX22" s="143">
        <v>2</v>
      </c>
      <c r="BY22" s="143">
        <v>37</v>
      </c>
      <c r="BZ22" s="143">
        <f>Table10093[[#This Row],[عام Public الربع الأول عام2024م Quarter 1-2024]]+Table10093[[#This Row],[خاص Private الربع الأول عام2024م Quarter 1-2024]]</f>
        <v>39</v>
      </c>
      <c r="CA22" s="143">
        <v>2</v>
      </c>
      <c r="CB22" s="143">
        <v>37</v>
      </c>
      <c r="CC22" s="143">
        <f>Table10093[[#This Row],[عام Public الربع الثاني عام2024م Quarter 2-2024]]+Table10093[[#This Row],[خاص Private الربع الثاني عام2024م Quarter 2-2024]]</f>
        <v>39</v>
      </c>
      <c r="CD22" s="143">
        <v>2</v>
      </c>
      <c r="CE22" s="143">
        <v>40</v>
      </c>
      <c r="CF22" s="143">
        <f>Table10093[[#This Row],[خاص Private الربع الثالث عام2024م Quarter 3-2024]]+Table10093[[#This Row],[عام Public الربع الثالث عام2024م Quarter 3-2024]]</f>
        <v>42</v>
      </c>
      <c r="CG22" s="143">
        <v>2</v>
      </c>
      <c r="CH22" s="143">
        <v>41</v>
      </c>
      <c r="CI22" s="143">
        <v>43</v>
      </c>
      <c r="CJ22" s="143">
        <v>2</v>
      </c>
      <c r="CK22" s="143">
        <v>49</v>
      </c>
      <c r="CL22" s="143">
        <v>51</v>
      </c>
      <c r="CM22" s="143">
        <v>2</v>
      </c>
      <c r="CN22" s="143">
        <v>49</v>
      </c>
      <c r="CO22" s="143">
        <f>Table10093[[#This Row],[عام Public الربع الثاني عام2025م Quarter 2-2025]]+Table10093[[#This Row],[خاص Private الربع الثاني عام2025م Quarter 2-2025]]</f>
        <v>51</v>
      </c>
      <c r="CP22" s="246">
        <v>2</v>
      </c>
      <c r="CQ22" s="297">
        <v>50</v>
      </c>
      <c r="CR22" s="297">
        <v>52</v>
      </c>
    </row>
    <row r="23" spans="1:96" ht="48.95" customHeight="1" thickBot="1">
      <c r="A23" s="335">
        <v>12</v>
      </c>
      <c r="B23" s="332" t="s">
        <v>491</v>
      </c>
      <c r="C23" s="332" t="s">
        <v>492</v>
      </c>
      <c r="D23" s="141">
        <v>7</v>
      </c>
      <c r="E23" s="141">
        <v>6</v>
      </c>
      <c r="F23" s="141">
        <v>13</v>
      </c>
      <c r="G23" s="141">
        <v>8</v>
      </c>
      <c r="H23" s="141">
        <v>6</v>
      </c>
      <c r="I23" s="141">
        <v>14</v>
      </c>
      <c r="J23" s="141">
        <v>8</v>
      </c>
      <c r="K23" s="141">
        <v>5</v>
      </c>
      <c r="L23" s="141">
        <v>13</v>
      </c>
      <c r="M23" s="141">
        <v>8</v>
      </c>
      <c r="N23" s="141">
        <v>5</v>
      </c>
      <c r="O23" s="141">
        <v>13</v>
      </c>
      <c r="P23" s="141">
        <v>9</v>
      </c>
      <c r="Q23" s="141">
        <v>5</v>
      </c>
      <c r="R23" s="141">
        <v>14</v>
      </c>
      <c r="S23" s="141">
        <v>9</v>
      </c>
      <c r="T23" s="141">
        <v>7</v>
      </c>
      <c r="U23" s="141">
        <v>16</v>
      </c>
      <c r="V23" s="141">
        <v>9</v>
      </c>
      <c r="W23" s="141">
        <v>7</v>
      </c>
      <c r="X23" s="143">
        <f t="shared" si="0"/>
        <v>16</v>
      </c>
      <c r="Y23" s="141">
        <v>10</v>
      </c>
      <c r="Z23" s="141">
        <v>7</v>
      </c>
      <c r="AA23" s="141">
        <f t="shared" si="1"/>
        <v>17</v>
      </c>
      <c r="AB23" s="141">
        <v>11</v>
      </c>
      <c r="AC23" s="141">
        <v>12</v>
      </c>
      <c r="AD23" s="141">
        <f t="shared" si="2"/>
        <v>23</v>
      </c>
      <c r="AE23" s="141">
        <v>12</v>
      </c>
      <c r="AF23" s="141">
        <v>12</v>
      </c>
      <c r="AG23" s="141">
        <f t="shared" si="3"/>
        <v>24</v>
      </c>
      <c r="AH23" s="141">
        <v>12</v>
      </c>
      <c r="AI23" s="141">
        <v>9</v>
      </c>
      <c r="AJ23" s="143">
        <f t="shared" si="4"/>
        <v>21</v>
      </c>
      <c r="AK23" s="141">
        <v>12</v>
      </c>
      <c r="AL23" s="141">
        <v>10</v>
      </c>
      <c r="AM23" s="143">
        <f t="shared" si="5"/>
        <v>22</v>
      </c>
      <c r="AN23" s="141">
        <v>10</v>
      </c>
      <c r="AO23" s="141">
        <v>8</v>
      </c>
      <c r="AP23" s="143">
        <f t="shared" si="6"/>
        <v>18</v>
      </c>
      <c r="AQ23" s="141">
        <v>11</v>
      </c>
      <c r="AR23" s="141">
        <v>8</v>
      </c>
      <c r="AS23" s="143">
        <f t="shared" si="7"/>
        <v>19</v>
      </c>
      <c r="AT23" s="141">
        <v>11</v>
      </c>
      <c r="AU23" s="141">
        <v>8</v>
      </c>
      <c r="AV23" s="143">
        <f t="shared" si="8"/>
        <v>19</v>
      </c>
      <c r="AW23" s="141">
        <v>11</v>
      </c>
      <c r="AX23" s="141">
        <v>10</v>
      </c>
      <c r="AY23" s="143">
        <f t="shared" si="9"/>
        <v>21</v>
      </c>
      <c r="AZ23" s="141">
        <v>11</v>
      </c>
      <c r="BA23" s="143">
        <v>13</v>
      </c>
      <c r="BB23" s="143">
        <f t="shared" si="10"/>
        <v>24</v>
      </c>
      <c r="BC23" s="141">
        <v>12</v>
      </c>
      <c r="BD23" s="141">
        <v>15</v>
      </c>
      <c r="BE23" s="143">
        <f t="shared" si="11"/>
        <v>27</v>
      </c>
      <c r="BF23" s="141">
        <v>14</v>
      </c>
      <c r="BG23" s="141">
        <v>16</v>
      </c>
      <c r="BH23" s="143">
        <f t="shared" si="12"/>
        <v>30</v>
      </c>
      <c r="BI23" s="143">
        <v>14</v>
      </c>
      <c r="BJ23" s="143">
        <v>16</v>
      </c>
      <c r="BK23" s="143">
        <f t="shared" si="13"/>
        <v>30</v>
      </c>
      <c r="BL23" s="141">
        <v>16</v>
      </c>
      <c r="BM23" s="142">
        <v>16</v>
      </c>
      <c r="BN23" s="143">
        <f t="shared" si="14"/>
        <v>32</v>
      </c>
      <c r="BO23" s="141">
        <v>16</v>
      </c>
      <c r="BP23" s="143">
        <v>17</v>
      </c>
      <c r="BQ23" s="143">
        <f>Table10093[[#This Row],[عام Public الربع الثاني عام2023م Quarter 2-2023]]+Table10093[[#This Row],[خاص Private الربع الثاني عام2023م Quarter 2-2023]]</f>
        <v>33</v>
      </c>
      <c r="BR23" s="141">
        <v>16</v>
      </c>
      <c r="BS23" s="143">
        <v>21</v>
      </c>
      <c r="BT23" s="143">
        <f>Table10093[[#This Row],[خاص Private الربع الثالث عام2023م Quarter 3-2023]]+Table10093[[#This Row],[عام Public الربع الثالث عام2023م Quarter 3-2023]]</f>
        <v>37</v>
      </c>
      <c r="BU23" s="141">
        <v>17</v>
      </c>
      <c r="BV23" s="142">
        <v>23</v>
      </c>
      <c r="BW23" s="143">
        <f>Table10093[[#This Row],[خاص Private لربع الرابع عام2023م Quarter 4-2023]]+Table10093[[#This Row],[عام Public الربع الرابع عام2023م Quarter 4-2023]]</f>
        <v>40</v>
      </c>
      <c r="BX23" s="143">
        <v>17</v>
      </c>
      <c r="BY23" s="143">
        <v>24</v>
      </c>
      <c r="BZ23" s="143">
        <f>Table10093[[#This Row],[عام Public الربع الأول عام2024م Quarter 1-2024]]+Table10093[[#This Row],[خاص Private الربع الأول عام2024م Quarter 1-2024]]</f>
        <v>41</v>
      </c>
      <c r="CA23" s="143">
        <v>18</v>
      </c>
      <c r="CB23" s="143">
        <v>23</v>
      </c>
      <c r="CC23" s="143">
        <f>Table10093[[#This Row],[عام Public الربع الثاني عام2024م Quarter 2-2024]]+Table10093[[#This Row],[خاص Private الربع الثاني عام2024م Quarter 2-2024]]</f>
        <v>41</v>
      </c>
      <c r="CD23" s="143">
        <v>19</v>
      </c>
      <c r="CE23" s="143">
        <v>24</v>
      </c>
      <c r="CF23" s="143">
        <f>Table10093[[#This Row],[خاص Private الربع الثالث عام2024م Quarter 3-2024]]+Table10093[[#This Row],[عام Public الربع الثالث عام2024م Quarter 3-2024]]</f>
        <v>43</v>
      </c>
      <c r="CG23" s="143">
        <v>20</v>
      </c>
      <c r="CH23" s="143">
        <v>27</v>
      </c>
      <c r="CI23" s="143">
        <v>47</v>
      </c>
      <c r="CJ23" s="143">
        <v>18</v>
      </c>
      <c r="CK23" s="143">
        <v>25</v>
      </c>
      <c r="CL23" s="143">
        <v>43</v>
      </c>
      <c r="CM23" s="143">
        <v>18</v>
      </c>
      <c r="CN23" s="143">
        <v>28</v>
      </c>
      <c r="CO23" s="143">
        <f>Table10093[[#This Row],[عام Public الربع الثاني عام2025م Quarter 2-2025]]+Table10093[[#This Row],[خاص Private الربع الثاني عام2025م Quarter 2-2025]]</f>
        <v>46</v>
      </c>
      <c r="CP23" s="246">
        <v>19</v>
      </c>
      <c r="CQ23" s="297">
        <v>28</v>
      </c>
      <c r="CR23" s="297">
        <v>47</v>
      </c>
    </row>
    <row r="24" spans="1:96" ht="48.95" customHeight="1" thickBot="1">
      <c r="A24" s="335">
        <v>16</v>
      </c>
      <c r="B24" s="332" t="s">
        <v>505</v>
      </c>
      <c r="C24" s="332" t="s">
        <v>506</v>
      </c>
      <c r="D24" s="141">
        <v>12</v>
      </c>
      <c r="E24" s="141">
        <v>3</v>
      </c>
      <c r="F24" s="141">
        <v>15</v>
      </c>
      <c r="G24" s="141">
        <v>12</v>
      </c>
      <c r="H24" s="141">
        <v>3</v>
      </c>
      <c r="I24" s="141">
        <v>15</v>
      </c>
      <c r="J24" s="141">
        <v>13</v>
      </c>
      <c r="K24" s="141">
        <v>3</v>
      </c>
      <c r="L24" s="141">
        <v>16</v>
      </c>
      <c r="M24" s="141">
        <v>13</v>
      </c>
      <c r="N24" s="143">
        <v>4</v>
      </c>
      <c r="O24" s="141">
        <v>17</v>
      </c>
      <c r="P24" s="141">
        <v>13</v>
      </c>
      <c r="Q24" s="143">
        <v>5</v>
      </c>
      <c r="R24" s="143">
        <v>18</v>
      </c>
      <c r="S24" s="141">
        <v>13</v>
      </c>
      <c r="T24" s="143">
        <v>6</v>
      </c>
      <c r="U24" s="143">
        <v>19</v>
      </c>
      <c r="V24" s="141">
        <v>13</v>
      </c>
      <c r="W24" s="143">
        <v>5</v>
      </c>
      <c r="X24" s="143">
        <f t="shared" si="0"/>
        <v>18</v>
      </c>
      <c r="Y24" s="141">
        <v>12</v>
      </c>
      <c r="Z24" s="143">
        <v>5</v>
      </c>
      <c r="AA24" s="143">
        <f t="shared" si="1"/>
        <v>17</v>
      </c>
      <c r="AB24" s="141">
        <v>12</v>
      </c>
      <c r="AC24" s="143">
        <v>5</v>
      </c>
      <c r="AD24" s="143">
        <f t="shared" si="2"/>
        <v>17</v>
      </c>
      <c r="AE24" s="141">
        <v>12</v>
      </c>
      <c r="AF24" s="143">
        <v>5</v>
      </c>
      <c r="AG24" s="143">
        <f t="shared" si="3"/>
        <v>17</v>
      </c>
      <c r="AH24" s="141">
        <v>12</v>
      </c>
      <c r="AI24" s="143">
        <v>5</v>
      </c>
      <c r="AJ24" s="143">
        <f t="shared" si="4"/>
        <v>17</v>
      </c>
      <c r="AK24" s="141">
        <v>12</v>
      </c>
      <c r="AL24" s="143">
        <v>4</v>
      </c>
      <c r="AM24" s="143">
        <f t="shared" si="5"/>
        <v>16</v>
      </c>
      <c r="AN24" s="141">
        <v>12</v>
      </c>
      <c r="AO24" s="143">
        <v>4</v>
      </c>
      <c r="AP24" s="143">
        <f t="shared" si="6"/>
        <v>16</v>
      </c>
      <c r="AQ24" s="141">
        <v>12</v>
      </c>
      <c r="AR24" s="143">
        <v>4</v>
      </c>
      <c r="AS24" s="143">
        <f t="shared" si="7"/>
        <v>16</v>
      </c>
      <c r="AT24" s="141">
        <v>12</v>
      </c>
      <c r="AU24" s="143">
        <v>5</v>
      </c>
      <c r="AV24" s="143">
        <f t="shared" si="8"/>
        <v>17</v>
      </c>
      <c r="AW24" s="141">
        <v>13</v>
      </c>
      <c r="AX24" s="143">
        <v>5</v>
      </c>
      <c r="AY24" s="143">
        <f t="shared" si="9"/>
        <v>18</v>
      </c>
      <c r="AZ24" s="141">
        <v>13</v>
      </c>
      <c r="BA24" s="143">
        <v>8</v>
      </c>
      <c r="BB24" s="143">
        <f t="shared" si="10"/>
        <v>21</v>
      </c>
      <c r="BC24" s="141">
        <v>13</v>
      </c>
      <c r="BD24" s="143">
        <v>11</v>
      </c>
      <c r="BE24" s="143">
        <f t="shared" si="11"/>
        <v>24</v>
      </c>
      <c r="BF24" s="141">
        <v>13</v>
      </c>
      <c r="BG24" s="143">
        <v>11</v>
      </c>
      <c r="BH24" s="143">
        <f t="shared" si="12"/>
        <v>24</v>
      </c>
      <c r="BI24" s="143">
        <v>13</v>
      </c>
      <c r="BJ24" s="143">
        <v>11</v>
      </c>
      <c r="BK24" s="143">
        <f t="shared" si="13"/>
        <v>24</v>
      </c>
      <c r="BL24" s="141">
        <v>13</v>
      </c>
      <c r="BM24" s="142">
        <v>15</v>
      </c>
      <c r="BN24" s="143">
        <f t="shared" si="14"/>
        <v>28</v>
      </c>
      <c r="BO24" s="141">
        <v>13</v>
      </c>
      <c r="BP24" s="143">
        <v>14</v>
      </c>
      <c r="BQ24" s="143">
        <f>Table10093[[#This Row],[عام Public الربع الثاني عام2023م Quarter 2-2023]]+Table10093[[#This Row],[خاص Private الربع الثاني عام2023م Quarter 2-2023]]</f>
        <v>27</v>
      </c>
      <c r="BR24" s="141">
        <v>13</v>
      </c>
      <c r="BS24" s="143">
        <v>17</v>
      </c>
      <c r="BT24" s="143">
        <f>Table10093[[#This Row],[خاص Private الربع الثالث عام2023م Quarter 3-2023]]+Table10093[[#This Row],[عام Public الربع الثالث عام2023م Quarter 3-2023]]</f>
        <v>30</v>
      </c>
      <c r="BU24" s="141">
        <v>13</v>
      </c>
      <c r="BV24" s="142">
        <v>16</v>
      </c>
      <c r="BW24" s="143">
        <f>Table10093[[#This Row],[خاص Private لربع الرابع عام2023م Quarter 4-2023]]+Table10093[[#This Row],[عام Public الربع الرابع عام2023م Quarter 4-2023]]</f>
        <v>29</v>
      </c>
      <c r="BX24" s="143">
        <v>12</v>
      </c>
      <c r="BY24" s="143">
        <v>16</v>
      </c>
      <c r="BZ24" s="143">
        <f>Table10093[[#This Row],[عام Public الربع الأول عام2024م Quarter 1-2024]]+Table10093[[#This Row],[خاص Private الربع الأول عام2024م Quarter 1-2024]]</f>
        <v>28</v>
      </c>
      <c r="CA24" s="143">
        <v>12</v>
      </c>
      <c r="CB24" s="143">
        <v>16</v>
      </c>
      <c r="CC24" s="143">
        <f>Table10093[[#This Row],[عام Public الربع الثاني عام2024م Quarter 2-2024]]+Table10093[[#This Row],[خاص Private الربع الثاني عام2024م Quarter 2-2024]]</f>
        <v>28</v>
      </c>
      <c r="CD24" s="143">
        <v>12</v>
      </c>
      <c r="CE24" s="143">
        <v>18</v>
      </c>
      <c r="CF24" s="143">
        <f>Table10093[[#This Row],[خاص Private الربع الثالث عام2024م Quarter 3-2024]]+Table10093[[#This Row],[عام Public الربع الثالث عام2024م Quarter 3-2024]]</f>
        <v>30</v>
      </c>
      <c r="CG24" s="143">
        <v>12</v>
      </c>
      <c r="CH24" s="143">
        <v>21</v>
      </c>
      <c r="CI24" s="143">
        <v>33</v>
      </c>
      <c r="CJ24" s="143">
        <v>12</v>
      </c>
      <c r="CK24" s="143">
        <v>22</v>
      </c>
      <c r="CL24" s="143">
        <v>34</v>
      </c>
      <c r="CM24" s="143">
        <v>12</v>
      </c>
      <c r="CN24" s="143">
        <v>22</v>
      </c>
      <c r="CO24" s="143">
        <f>Table10093[[#This Row],[عام Public الربع الثاني عام2025م Quarter 2-2025]]+Table10093[[#This Row],[خاص Private الربع الثاني عام2025م Quarter 2-2025]]</f>
        <v>34</v>
      </c>
      <c r="CP24" s="246">
        <v>13</v>
      </c>
      <c r="CQ24" s="297">
        <v>27</v>
      </c>
      <c r="CR24" s="297">
        <v>40</v>
      </c>
    </row>
    <row r="25" spans="1:96" ht="48.95" customHeight="1" thickBot="1">
      <c r="A25" s="335">
        <v>13</v>
      </c>
      <c r="B25" s="332" t="s">
        <v>495</v>
      </c>
      <c r="C25" s="332" t="s">
        <v>496</v>
      </c>
      <c r="D25" s="141">
        <v>2</v>
      </c>
      <c r="E25" s="141">
        <v>2</v>
      </c>
      <c r="F25" s="141">
        <v>4</v>
      </c>
      <c r="G25" s="141">
        <v>2</v>
      </c>
      <c r="H25" s="141">
        <v>3</v>
      </c>
      <c r="I25" s="141">
        <v>5</v>
      </c>
      <c r="J25" s="141">
        <v>2</v>
      </c>
      <c r="K25" s="141">
        <v>3</v>
      </c>
      <c r="L25" s="141">
        <v>5</v>
      </c>
      <c r="M25" s="141">
        <v>2</v>
      </c>
      <c r="N25" s="143">
        <v>5</v>
      </c>
      <c r="O25" s="141">
        <v>7</v>
      </c>
      <c r="P25" s="141">
        <v>2</v>
      </c>
      <c r="Q25" s="143">
        <v>5</v>
      </c>
      <c r="R25" s="143">
        <v>7</v>
      </c>
      <c r="S25" s="141">
        <v>2</v>
      </c>
      <c r="T25" s="143">
        <v>6</v>
      </c>
      <c r="U25" s="143">
        <v>8</v>
      </c>
      <c r="V25" s="141">
        <v>2</v>
      </c>
      <c r="W25" s="143">
        <v>6</v>
      </c>
      <c r="X25" s="143">
        <f t="shared" si="0"/>
        <v>8</v>
      </c>
      <c r="Y25" s="141">
        <v>3</v>
      </c>
      <c r="Z25" s="143">
        <v>8</v>
      </c>
      <c r="AA25" s="143">
        <f t="shared" si="1"/>
        <v>11</v>
      </c>
      <c r="AB25" s="141">
        <v>3</v>
      </c>
      <c r="AC25" s="143">
        <v>11</v>
      </c>
      <c r="AD25" s="143">
        <f t="shared" si="2"/>
        <v>14</v>
      </c>
      <c r="AE25" s="141">
        <v>3</v>
      </c>
      <c r="AF25" s="143">
        <v>11</v>
      </c>
      <c r="AG25" s="143">
        <f t="shared" si="3"/>
        <v>14</v>
      </c>
      <c r="AH25" s="141">
        <v>3</v>
      </c>
      <c r="AI25" s="143">
        <v>13</v>
      </c>
      <c r="AJ25" s="143">
        <f t="shared" si="4"/>
        <v>16</v>
      </c>
      <c r="AK25" s="141">
        <v>3</v>
      </c>
      <c r="AL25" s="143">
        <v>14</v>
      </c>
      <c r="AM25" s="143">
        <f t="shared" si="5"/>
        <v>17</v>
      </c>
      <c r="AN25" s="141">
        <v>3</v>
      </c>
      <c r="AO25" s="143">
        <v>18</v>
      </c>
      <c r="AP25" s="143">
        <f t="shared" si="6"/>
        <v>21</v>
      </c>
      <c r="AQ25" s="141">
        <v>3</v>
      </c>
      <c r="AR25" s="143">
        <v>18</v>
      </c>
      <c r="AS25" s="143">
        <f t="shared" si="7"/>
        <v>21</v>
      </c>
      <c r="AT25" s="141">
        <v>3</v>
      </c>
      <c r="AU25" s="143">
        <v>18</v>
      </c>
      <c r="AV25" s="143">
        <f t="shared" si="8"/>
        <v>21</v>
      </c>
      <c r="AW25" s="141">
        <v>3</v>
      </c>
      <c r="AX25" s="143">
        <v>18</v>
      </c>
      <c r="AY25" s="143">
        <f t="shared" si="9"/>
        <v>21</v>
      </c>
      <c r="AZ25" s="141">
        <v>3</v>
      </c>
      <c r="BA25" s="143">
        <v>18</v>
      </c>
      <c r="BB25" s="143">
        <f t="shared" si="10"/>
        <v>21</v>
      </c>
      <c r="BC25" s="141">
        <v>3</v>
      </c>
      <c r="BD25" s="143">
        <v>18</v>
      </c>
      <c r="BE25" s="143">
        <f t="shared" si="11"/>
        <v>21</v>
      </c>
      <c r="BF25" s="141">
        <v>3</v>
      </c>
      <c r="BG25" s="143">
        <v>29</v>
      </c>
      <c r="BH25" s="143">
        <f t="shared" si="12"/>
        <v>32</v>
      </c>
      <c r="BI25" s="143">
        <v>4</v>
      </c>
      <c r="BJ25" s="143">
        <v>30</v>
      </c>
      <c r="BK25" s="143">
        <f t="shared" si="13"/>
        <v>34</v>
      </c>
      <c r="BL25" s="141">
        <v>4</v>
      </c>
      <c r="BM25" s="143">
        <v>33</v>
      </c>
      <c r="BN25" s="143">
        <f t="shared" si="14"/>
        <v>37</v>
      </c>
      <c r="BO25" s="141">
        <v>5</v>
      </c>
      <c r="BP25" s="143">
        <v>33</v>
      </c>
      <c r="BQ25" s="143">
        <f>Table10093[[#This Row],[عام Public الربع الثاني عام2023م Quarter 2-2023]]+Table10093[[#This Row],[خاص Private الربع الثاني عام2023م Quarter 2-2023]]</f>
        <v>38</v>
      </c>
      <c r="BR25" s="141">
        <v>5</v>
      </c>
      <c r="BS25" s="228">
        <v>33</v>
      </c>
      <c r="BT25" s="227">
        <f>Table10093[[#This Row],[خاص Private الربع الثالث عام2023م Quarter 3-2023]]+Table10093[[#This Row],[عام Public الربع الثالث عام2023م Quarter 3-2023]]</f>
        <v>38</v>
      </c>
      <c r="BU25" s="141">
        <v>5</v>
      </c>
      <c r="BV25" s="142">
        <v>34</v>
      </c>
      <c r="BW25" s="143">
        <f>Table10093[[#This Row],[خاص Private لربع الرابع عام2023م Quarter 4-2023]]+Table10093[[#This Row],[عام Public الربع الرابع عام2023م Quarter 4-2023]]</f>
        <v>39</v>
      </c>
      <c r="BX25" s="143">
        <v>5</v>
      </c>
      <c r="BY25" s="143">
        <v>34</v>
      </c>
      <c r="BZ25" s="143">
        <f>Table10093[[#This Row],[عام Public الربع الأول عام2024م Quarter 1-2024]]+Table10093[[#This Row],[خاص Private الربع الأول عام2024م Quarter 1-2024]]</f>
        <v>39</v>
      </c>
      <c r="CA25" s="143">
        <v>6</v>
      </c>
      <c r="CB25" s="143">
        <v>32</v>
      </c>
      <c r="CC25" s="143">
        <f>Table10093[[#This Row],[عام Public الربع الثاني عام2024م Quarter 2-2024]]+Table10093[[#This Row],[خاص Private الربع الثاني عام2024م Quarter 2-2024]]</f>
        <v>38</v>
      </c>
      <c r="CD25" s="143">
        <v>7</v>
      </c>
      <c r="CE25" s="143">
        <v>23</v>
      </c>
      <c r="CF25" s="143">
        <f>Table10093[[#This Row],[خاص Private الربع الثالث عام2024م Quarter 3-2024]]+Table10093[[#This Row],[عام Public الربع الثالث عام2024م Quarter 3-2024]]</f>
        <v>30</v>
      </c>
      <c r="CG25" s="143">
        <v>7</v>
      </c>
      <c r="CH25" s="143">
        <v>29</v>
      </c>
      <c r="CI25" s="143">
        <v>36</v>
      </c>
      <c r="CJ25" s="143">
        <v>6</v>
      </c>
      <c r="CK25" s="143">
        <v>27</v>
      </c>
      <c r="CL25" s="143">
        <v>33</v>
      </c>
      <c r="CM25" s="143">
        <v>6</v>
      </c>
      <c r="CN25" s="143">
        <v>29</v>
      </c>
      <c r="CO25" s="143">
        <f>Table10093[[#This Row],[عام Public الربع الثاني عام2025م Quarter 2-2025]]+Table10093[[#This Row],[خاص Private الربع الثاني عام2025م Quarter 2-2025]]</f>
        <v>35</v>
      </c>
      <c r="CP25" s="246">
        <v>6</v>
      </c>
      <c r="CQ25" s="297">
        <v>33</v>
      </c>
      <c r="CR25" s="297">
        <v>39</v>
      </c>
    </row>
    <row r="26" spans="1:96" ht="48.95" customHeight="1" thickBot="1">
      <c r="A26" s="335">
        <v>15</v>
      </c>
      <c r="B26" s="332" t="s">
        <v>604</v>
      </c>
      <c r="C26" s="332" t="s">
        <v>961</v>
      </c>
      <c r="D26" s="141">
        <v>7</v>
      </c>
      <c r="E26" s="141">
        <v>6</v>
      </c>
      <c r="F26" s="141">
        <v>13</v>
      </c>
      <c r="G26" s="141">
        <v>7</v>
      </c>
      <c r="H26" s="141">
        <v>7</v>
      </c>
      <c r="I26" s="141">
        <v>14</v>
      </c>
      <c r="J26" s="141">
        <v>7</v>
      </c>
      <c r="K26" s="141">
        <v>7</v>
      </c>
      <c r="L26" s="141">
        <v>14</v>
      </c>
      <c r="M26" s="141">
        <v>4</v>
      </c>
      <c r="N26" s="143">
        <v>6</v>
      </c>
      <c r="O26" s="141">
        <v>10</v>
      </c>
      <c r="P26" s="141">
        <v>4</v>
      </c>
      <c r="Q26" s="143">
        <v>7</v>
      </c>
      <c r="R26" s="143">
        <v>11</v>
      </c>
      <c r="S26" s="141">
        <v>4</v>
      </c>
      <c r="T26" s="143">
        <v>9</v>
      </c>
      <c r="U26" s="143">
        <v>13</v>
      </c>
      <c r="V26" s="141">
        <v>4</v>
      </c>
      <c r="W26" s="143">
        <v>8</v>
      </c>
      <c r="X26" s="143">
        <f t="shared" si="0"/>
        <v>12</v>
      </c>
      <c r="Y26" s="141">
        <v>4</v>
      </c>
      <c r="Z26" s="143">
        <v>10</v>
      </c>
      <c r="AA26" s="143">
        <f t="shared" si="1"/>
        <v>14</v>
      </c>
      <c r="AB26" s="141">
        <v>4</v>
      </c>
      <c r="AC26" s="143">
        <v>10</v>
      </c>
      <c r="AD26" s="143">
        <f t="shared" si="2"/>
        <v>14</v>
      </c>
      <c r="AE26" s="141">
        <v>4</v>
      </c>
      <c r="AF26" s="143">
        <v>9</v>
      </c>
      <c r="AG26" s="143">
        <f t="shared" si="3"/>
        <v>13</v>
      </c>
      <c r="AH26" s="141">
        <v>4</v>
      </c>
      <c r="AI26" s="143">
        <v>10</v>
      </c>
      <c r="AJ26" s="143">
        <f t="shared" si="4"/>
        <v>14</v>
      </c>
      <c r="AK26" s="141">
        <v>4</v>
      </c>
      <c r="AL26" s="143">
        <v>12</v>
      </c>
      <c r="AM26" s="143">
        <f t="shared" si="5"/>
        <v>16</v>
      </c>
      <c r="AN26" s="141">
        <v>4</v>
      </c>
      <c r="AO26" s="143">
        <v>12</v>
      </c>
      <c r="AP26" s="143">
        <f t="shared" si="6"/>
        <v>16</v>
      </c>
      <c r="AQ26" s="141">
        <v>4</v>
      </c>
      <c r="AR26" s="143">
        <v>12</v>
      </c>
      <c r="AS26" s="143">
        <f t="shared" si="7"/>
        <v>16</v>
      </c>
      <c r="AT26" s="141">
        <v>4</v>
      </c>
      <c r="AU26" s="143">
        <v>12</v>
      </c>
      <c r="AV26" s="143">
        <f t="shared" si="8"/>
        <v>16</v>
      </c>
      <c r="AW26" s="141">
        <v>5</v>
      </c>
      <c r="AX26" s="143">
        <v>13</v>
      </c>
      <c r="AY26" s="143">
        <f t="shared" si="9"/>
        <v>18</v>
      </c>
      <c r="AZ26" s="141">
        <v>5</v>
      </c>
      <c r="BA26" s="143">
        <v>15</v>
      </c>
      <c r="BB26" s="143">
        <f t="shared" si="10"/>
        <v>20</v>
      </c>
      <c r="BC26" s="151">
        <v>5</v>
      </c>
      <c r="BD26" s="151">
        <v>17</v>
      </c>
      <c r="BE26" s="143">
        <f t="shared" si="11"/>
        <v>22</v>
      </c>
      <c r="BF26" s="151">
        <v>5</v>
      </c>
      <c r="BG26" s="151">
        <v>19</v>
      </c>
      <c r="BH26" s="143">
        <f t="shared" si="12"/>
        <v>24</v>
      </c>
      <c r="BI26" s="143">
        <v>5</v>
      </c>
      <c r="BJ26" s="143">
        <v>17</v>
      </c>
      <c r="BK26" s="143">
        <f t="shared" si="13"/>
        <v>22</v>
      </c>
      <c r="BL26" s="141">
        <v>5</v>
      </c>
      <c r="BM26" s="143">
        <v>17</v>
      </c>
      <c r="BN26" s="143">
        <f t="shared" si="14"/>
        <v>22</v>
      </c>
      <c r="BO26" s="141">
        <v>6</v>
      </c>
      <c r="BP26" s="143">
        <v>17</v>
      </c>
      <c r="BQ26" s="143">
        <f>Table10093[[#This Row],[عام Public الربع الثاني عام2023م Quarter 2-2023]]+Table10093[[#This Row],[خاص Private الربع الثاني عام2023م Quarter 2-2023]]</f>
        <v>23</v>
      </c>
      <c r="BR26" s="141">
        <v>6</v>
      </c>
      <c r="BS26" s="228">
        <v>19</v>
      </c>
      <c r="BT26" s="227">
        <f>Table10093[[#This Row],[خاص Private الربع الثالث عام2023م Quarter 3-2023]]+Table10093[[#This Row],[عام Public الربع الثالث عام2023م Quarter 3-2023]]</f>
        <v>25</v>
      </c>
      <c r="BU26" s="141">
        <v>7</v>
      </c>
      <c r="BV26" s="142">
        <v>19</v>
      </c>
      <c r="BW26" s="143">
        <f>Table10093[[#This Row],[خاص Private لربع الرابع عام2023م Quarter 4-2023]]+Table10093[[#This Row],[عام Public الربع الرابع عام2023م Quarter 4-2023]]</f>
        <v>26</v>
      </c>
      <c r="BX26" s="143">
        <v>8</v>
      </c>
      <c r="BY26" s="143">
        <v>20</v>
      </c>
      <c r="BZ26" s="143">
        <f>Table10093[[#This Row],[عام Public الربع الأول عام2024م Quarter 1-2024]]+Table10093[[#This Row],[خاص Private الربع الأول عام2024م Quarter 1-2024]]</f>
        <v>28</v>
      </c>
      <c r="CA26" s="143">
        <v>8</v>
      </c>
      <c r="CB26" s="143">
        <v>19</v>
      </c>
      <c r="CC26" s="143">
        <f>Table10093[[#This Row],[عام Public الربع الثاني عام2024م Quarter 2-2024]]+Table10093[[#This Row],[خاص Private الربع الثاني عام2024م Quarter 2-2024]]</f>
        <v>27</v>
      </c>
      <c r="CD26" s="143">
        <v>8</v>
      </c>
      <c r="CE26" s="143">
        <v>19</v>
      </c>
      <c r="CF26" s="143">
        <f>Table10093[[#This Row],[خاص Private الربع الثالث عام2024م Quarter 3-2024]]+Table10093[[#This Row],[عام Public الربع الثالث عام2024م Quarter 3-2024]]</f>
        <v>27</v>
      </c>
      <c r="CG26" s="143">
        <v>9</v>
      </c>
      <c r="CH26" s="143">
        <v>25</v>
      </c>
      <c r="CI26" s="143">
        <v>34</v>
      </c>
      <c r="CJ26" s="143">
        <v>9</v>
      </c>
      <c r="CK26" s="143">
        <v>25</v>
      </c>
      <c r="CL26" s="143">
        <v>34</v>
      </c>
      <c r="CM26" s="143">
        <v>10</v>
      </c>
      <c r="CN26" s="143">
        <v>25</v>
      </c>
      <c r="CO26" s="143">
        <f>Table10093[[#This Row],[عام Public الربع الثاني عام2025م Quarter 2-2025]]+Table10093[[#This Row],[خاص Private الربع الثاني عام2025م Quarter 2-2025]]</f>
        <v>35</v>
      </c>
      <c r="CP26" s="246">
        <v>10</v>
      </c>
      <c r="CQ26" s="297">
        <v>28</v>
      </c>
      <c r="CR26" s="297">
        <v>38</v>
      </c>
    </row>
    <row r="27" spans="1:96" ht="48.95" customHeight="1" thickBot="1">
      <c r="A27" s="335">
        <v>14</v>
      </c>
      <c r="B27" s="332" t="s">
        <v>517</v>
      </c>
      <c r="C27" s="332" t="s">
        <v>518</v>
      </c>
      <c r="D27" s="141">
        <v>3</v>
      </c>
      <c r="E27" s="141">
        <v>6</v>
      </c>
      <c r="F27" s="141">
        <v>9</v>
      </c>
      <c r="G27" s="141">
        <v>3</v>
      </c>
      <c r="H27" s="141">
        <v>6</v>
      </c>
      <c r="I27" s="141">
        <v>9</v>
      </c>
      <c r="J27" s="141">
        <v>3</v>
      </c>
      <c r="K27" s="141">
        <v>6</v>
      </c>
      <c r="L27" s="141">
        <v>9</v>
      </c>
      <c r="M27" s="141">
        <v>3</v>
      </c>
      <c r="N27" s="143">
        <v>8</v>
      </c>
      <c r="O27" s="141">
        <v>11</v>
      </c>
      <c r="P27" s="141">
        <v>3</v>
      </c>
      <c r="Q27" s="143">
        <v>8</v>
      </c>
      <c r="R27" s="143">
        <v>11</v>
      </c>
      <c r="S27" s="141">
        <v>3</v>
      </c>
      <c r="T27" s="143">
        <v>8</v>
      </c>
      <c r="U27" s="143">
        <v>11</v>
      </c>
      <c r="V27" s="141">
        <v>3</v>
      </c>
      <c r="W27" s="143">
        <v>9</v>
      </c>
      <c r="X27" s="143">
        <f t="shared" si="0"/>
        <v>12</v>
      </c>
      <c r="Y27" s="141">
        <v>3</v>
      </c>
      <c r="Z27" s="143">
        <v>9</v>
      </c>
      <c r="AA27" s="143">
        <f t="shared" si="1"/>
        <v>12</v>
      </c>
      <c r="AB27" s="141">
        <v>3</v>
      </c>
      <c r="AC27" s="143">
        <v>9</v>
      </c>
      <c r="AD27" s="143">
        <f t="shared" si="2"/>
        <v>12</v>
      </c>
      <c r="AE27" s="141">
        <v>2</v>
      </c>
      <c r="AF27" s="143">
        <v>9</v>
      </c>
      <c r="AG27" s="143">
        <f t="shared" si="3"/>
        <v>11</v>
      </c>
      <c r="AH27" s="141">
        <v>2</v>
      </c>
      <c r="AI27" s="143">
        <v>9</v>
      </c>
      <c r="AJ27" s="143">
        <f t="shared" si="4"/>
        <v>11</v>
      </c>
      <c r="AK27" s="141">
        <v>2</v>
      </c>
      <c r="AL27" s="143">
        <v>10</v>
      </c>
      <c r="AM27" s="143">
        <f t="shared" si="5"/>
        <v>12</v>
      </c>
      <c r="AN27" s="141">
        <v>2</v>
      </c>
      <c r="AO27" s="143">
        <v>11</v>
      </c>
      <c r="AP27" s="143">
        <f t="shared" si="6"/>
        <v>13</v>
      </c>
      <c r="AQ27" s="141">
        <v>3</v>
      </c>
      <c r="AR27" s="143">
        <v>11</v>
      </c>
      <c r="AS27" s="143">
        <f t="shared" si="7"/>
        <v>14</v>
      </c>
      <c r="AT27" s="141">
        <v>3</v>
      </c>
      <c r="AU27" s="143">
        <v>12</v>
      </c>
      <c r="AV27" s="143">
        <f t="shared" si="8"/>
        <v>15</v>
      </c>
      <c r="AW27" s="141">
        <v>3</v>
      </c>
      <c r="AX27" s="143">
        <v>15</v>
      </c>
      <c r="AY27" s="143">
        <f t="shared" si="9"/>
        <v>18</v>
      </c>
      <c r="AZ27" s="141">
        <v>3</v>
      </c>
      <c r="BA27" s="143">
        <v>15</v>
      </c>
      <c r="BB27" s="143">
        <f t="shared" si="10"/>
        <v>18</v>
      </c>
      <c r="BC27" s="151">
        <v>3</v>
      </c>
      <c r="BD27" s="151">
        <v>17</v>
      </c>
      <c r="BE27" s="143">
        <f t="shared" si="11"/>
        <v>20</v>
      </c>
      <c r="BF27" s="151">
        <v>3</v>
      </c>
      <c r="BG27" s="151">
        <v>17</v>
      </c>
      <c r="BH27" s="143">
        <f t="shared" si="12"/>
        <v>20</v>
      </c>
      <c r="BI27" s="143">
        <v>3</v>
      </c>
      <c r="BJ27" s="143">
        <v>15</v>
      </c>
      <c r="BK27" s="143">
        <f t="shared" si="13"/>
        <v>18</v>
      </c>
      <c r="BL27" s="141">
        <v>3</v>
      </c>
      <c r="BM27" s="143">
        <v>17</v>
      </c>
      <c r="BN27" s="143">
        <f t="shared" si="14"/>
        <v>20</v>
      </c>
      <c r="BO27" s="141">
        <v>3</v>
      </c>
      <c r="BP27" s="143">
        <v>21</v>
      </c>
      <c r="BQ27" s="143">
        <f>Table10093[[#This Row],[عام Public الربع الثاني عام2023م Quarter 2-2023]]+Table10093[[#This Row],[خاص Private الربع الثاني عام2023م Quarter 2-2023]]</f>
        <v>24</v>
      </c>
      <c r="BR27" s="141">
        <v>4</v>
      </c>
      <c r="BS27" s="228">
        <v>23</v>
      </c>
      <c r="BT27" s="227">
        <f>Table10093[[#This Row],[خاص Private الربع الثالث عام2023م Quarter 3-2023]]+Table10093[[#This Row],[عام Public الربع الثالث عام2023م Quarter 3-2023]]</f>
        <v>27</v>
      </c>
      <c r="BU27" s="141">
        <v>4</v>
      </c>
      <c r="BV27" s="142">
        <v>26</v>
      </c>
      <c r="BW27" s="143">
        <f>Table10093[[#This Row],[خاص Private لربع الرابع عام2023م Quarter 4-2023]]+Table10093[[#This Row],[عام Public الربع الرابع عام2023م Quarter 4-2023]]</f>
        <v>30</v>
      </c>
      <c r="BX27" s="143">
        <v>5</v>
      </c>
      <c r="BY27" s="143">
        <v>23</v>
      </c>
      <c r="BZ27" s="143">
        <f>Table10093[[#This Row],[عام Public الربع الأول عام2024م Quarter 1-2024]]+Table10093[[#This Row],[خاص Private الربع الأول عام2024م Quarter 1-2024]]</f>
        <v>28</v>
      </c>
      <c r="CA27" s="143">
        <v>5</v>
      </c>
      <c r="CB27" s="143">
        <v>23</v>
      </c>
      <c r="CC27" s="143">
        <f>Table10093[[#This Row],[عام Public الربع الثاني عام2024م Quarter 2-2024]]+Table10093[[#This Row],[خاص Private الربع الثاني عام2024م Quarter 2-2024]]</f>
        <v>28</v>
      </c>
      <c r="CD27" s="143">
        <v>6</v>
      </c>
      <c r="CE27" s="143">
        <v>22</v>
      </c>
      <c r="CF27" s="143">
        <f>Table10093[[#This Row],[خاص Private الربع الثالث عام2024م Quarter 3-2024]]+Table10093[[#This Row],[عام Public الربع الثالث عام2024م Quarter 3-2024]]</f>
        <v>28</v>
      </c>
      <c r="CG27" s="143">
        <v>6</v>
      </c>
      <c r="CH27" s="143">
        <v>21</v>
      </c>
      <c r="CI27" s="143">
        <v>27</v>
      </c>
      <c r="CJ27" s="143">
        <v>7</v>
      </c>
      <c r="CK27" s="143">
        <v>25</v>
      </c>
      <c r="CL27" s="143">
        <v>32</v>
      </c>
      <c r="CM27" s="143">
        <v>7</v>
      </c>
      <c r="CN27" s="143">
        <v>28</v>
      </c>
      <c r="CO27" s="143">
        <f>Table10093[[#This Row],[عام Public الربع الثاني عام2025م Quarter 2-2025]]+Table10093[[#This Row],[خاص Private الربع الثاني عام2025م Quarter 2-2025]]</f>
        <v>35</v>
      </c>
      <c r="CP27" s="246">
        <v>7</v>
      </c>
      <c r="CQ27" s="297">
        <v>30</v>
      </c>
      <c r="CR27" s="297">
        <v>37</v>
      </c>
    </row>
    <row r="28" spans="1:96" ht="48.95" customHeight="1" thickBot="1">
      <c r="A28" s="335">
        <v>17</v>
      </c>
      <c r="B28" s="332" t="s">
        <v>692</v>
      </c>
      <c r="C28" s="332" t="s">
        <v>535</v>
      </c>
      <c r="D28" s="141">
        <v>0</v>
      </c>
      <c r="E28" s="141">
        <v>0</v>
      </c>
      <c r="F28" s="141">
        <v>0</v>
      </c>
      <c r="G28" s="141">
        <v>0</v>
      </c>
      <c r="H28" s="141">
        <v>0</v>
      </c>
      <c r="I28" s="141">
        <v>0</v>
      </c>
      <c r="J28" s="141">
        <v>1</v>
      </c>
      <c r="K28" s="141">
        <v>0</v>
      </c>
      <c r="L28" s="141">
        <v>1</v>
      </c>
      <c r="M28" s="141">
        <v>2</v>
      </c>
      <c r="N28" s="143">
        <v>0</v>
      </c>
      <c r="O28" s="141">
        <v>2</v>
      </c>
      <c r="P28" s="141">
        <v>2</v>
      </c>
      <c r="Q28" s="143">
        <v>1</v>
      </c>
      <c r="R28" s="143">
        <v>3</v>
      </c>
      <c r="S28" s="141">
        <v>2</v>
      </c>
      <c r="T28" s="143">
        <v>1</v>
      </c>
      <c r="U28" s="143">
        <v>3</v>
      </c>
      <c r="V28" s="141">
        <v>3</v>
      </c>
      <c r="W28" s="143">
        <v>1</v>
      </c>
      <c r="X28" s="143">
        <f t="shared" si="0"/>
        <v>4</v>
      </c>
      <c r="Y28" s="141">
        <v>2</v>
      </c>
      <c r="Z28" s="143">
        <v>1</v>
      </c>
      <c r="AA28" s="143">
        <f t="shared" si="1"/>
        <v>3</v>
      </c>
      <c r="AB28" s="141">
        <v>2</v>
      </c>
      <c r="AC28" s="143">
        <v>4</v>
      </c>
      <c r="AD28" s="143">
        <f t="shared" si="2"/>
        <v>6</v>
      </c>
      <c r="AE28" s="141">
        <v>2</v>
      </c>
      <c r="AF28" s="143">
        <v>4</v>
      </c>
      <c r="AG28" s="143">
        <f t="shared" si="3"/>
        <v>6</v>
      </c>
      <c r="AH28" s="141">
        <v>2</v>
      </c>
      <c r="AI28" s="143">
        <v>5</v>
      </c>
      <c r="AJ28" s="143">
        <f t="shared" si="4"/>
        <v>7</v>
      </c>
      <c r="AK28" s="141">
        <v>2</v>
      </c>
      <c r="AL28" s="143">
        <v>6</v>
      </c>
      <c r="AM28" s="143">
        <f t="shared" si="5"/>
        <v>8</v>
      </c>
      <c r="AN28" s="141">
        <v>2</v>
      </c>
      <c r="AO28" s="143">
        <v>8</v>
      </c>
      <c r="AP28" s="143">
        <f t="shared" si="6"/>
        <v>10</v>
      </c>
      <c r="AQ28" s="141">
        <v>2</v>
      </c>
      <c r="AR28" s="143">
        <v>9</v>
      </c>
      <c r="AS28" s="143">
        <f t="shared" si="7"/>
        <v>11</v>
      </c>
      <c r="AT28" s="141">
        <v>2</v>
      </c>
      <c r="AU28" s="143">
        <v>10</v>
      </c>
      <c r="AV28" s="143">
        <f t="shared" si="8"/>
        <v>12</v>
      </c>
      <c r="AW28" s="141">
        <v>2</v>
      </c>
      <c r="AX28" s="143">
        <v>10</v>
      </c>
      <c r="AY28" s="143">
        <f t="shared" si="9"/>
        <v>12</v>
      </c>
      <c r="AZ28" s="141">
        <v>2</v>
      </c>
      <c r="BA28" s="143">
        <v>11</v>
      </c>
      <c r="BB28" s="143">
        <f t="shared" si="10"/>
        <v>13</v>
      </c>
      <c r="BC28" s="151">
        <v>2</v>
      </c>
      <c r="BD28" s="151">
        <v>12</v>
      </c>
      <c r="BE28" s="143">
        <f t="shared" si="11"/>
        <v>14</v>
      </c>
      <c r="BF28" s="151">
        <v>2</v>
      </c>
      <c r="BG28" s="151">
        <v>13</v>
      </c>
      <c r="BH28" s="143">
        <f t="shared" si="12"/>
        <v>15</v>
      </c>
      <c r="BI28" s="143">
        <v>2</v>
      </c>
      <c r="BJ28" s="143">
        <v>13</v>
      </c>
      <c r="BK28" s="143">
        <f t="shared" si="13"/>
        <v>15</v>
      </c>
      <c r="BL28" s="141">
        <v>2</v>
      </c>
      <c r="BM28" s="142">
        <v>13</v>
      </c>
      <c r="BN28" s="143">
        <f t="shared" si="14"/>
        <v>15</v>
      </c>
      <c r="BO28" s="141">
        <v>3</v>
      </c>
      <c r="BP28" s="143">
        <v>12</v>
      </c>
      <c r="BQ28" s="143">
        <f>Table10093[[#This Row],[عام Public الربع الثاني عام2023م Quarter 2-2023]]+Table10093[[#This Row],[خاص Private الربع الثاني عام2023م Quarter 2-2023]]</f>
        <v>15</v>
      </c>
      <c r="BR28" s="141">
        <v>4</v>
      </c>
      <c r="BS28" s="143">
        <v>14</v>
      </c>
      <c r="BT28" s="143">
        <f>Table10093[[#This Row],[خاص Private الربع الثالث عام2023م Quarter 3-2023]]+Table10093[[#This Row],[عام Public الربع الثالث عام2023م Quarter 3-2023]]</f>
        <v>18</v>
      </c>
      <c r="BU28" s="141">
        <v>4</v>
      </c>
      <c r="BV28" s="142">
        <v>13</v>
      </c>
      <c r="BW28" s="143">
        <f>Table10093[[#This Row],[خاص Private لربع الرابع عام2023م Quarter 4-2023]]+Table10093[[#This Row],[عام Public الربع الرابع عام2023م Quarter 4-2023]]</f>
        <v>17</v>
      </c>
      <c r="BX28" s="143">
        <v>4</v>
      </c>
      <c r="BY28" s="143">
        <v>13</v>
      </c>
      <c r="BZ28" s="143">
        <f>Table10093[[#This Row],[عام Public الربع الأول عام2024م Quarter 1-2024]]+Table10093[[#This Row],[خاص Private الربع الأول عام2024م Quarter 1-2024]]</f>
        <v>17</v>
      </c>
      <c r="CA28" s="143">
        <v>4</v>
      </c>
      <c r="CB28" s="143">
        <v>14</v>
      </c>
      <c r="CC28" s="143">
        <f>Table10093[[#This Row],[عام Public الربع الثاني عام2024م Quarter 2-2024]]+Table10093[[#This Row],[خاص Private الربع الثاني عام2024م Quarter 2-2024]]</f>
        <v>18</v>
      </c>
      <c r="CD28" s="143">
        <v>4</v>
      </c>
      <c r="CE28" s="143">
        <v>17</v>
      </c>
      <c r="CF28" s="143">
        <f>Table10093[[#This Row],[خاص Private الربع الثالث عام2024م Quarter 3-2024]]+Table10093[[#This Row],[عام Public الربع الثالث عام2024م Quarter 3-2024]]</f>
        <v>21</v>
      </c>
      <c r="CG28" s="143">
        <v>5</v>
      </c>
      <c r="CH28" s="143">
        <v>19</v>
      </c>
      <c r="CI28" s="143">
        <v>24</v>
      </c>
      <c r="CJ28" s="143">
        <v>5</v>
      </c>
      <c r="CK28" s="143">
        <v>21</v>
      </c>
      <c r="CL28" s="143">
        <v>26</v>
      </c>
      <c r="CM28" s="143">
        <v>5</v>
      </c>
      <c r="CN28" s="143">
        <v>23</v>
      </c>
      <c r="CO28" s="143">
        <f>Table10093[[#This Row],[عام Public الربع الثاني عام2025م Quarter 2-2025]]+Table10093[[#This Row],[خاص Private الربع الثاني عام2025م Quarter 2-2025]]</f>
        <v>28</v>
      </c>
      <c r="CP28" s="246">
        <v>6</v>
      </c>
      <c r="CQ28" s="297">
        <v>25</v>
      </c>
      <c r="CR28" s="297">
        <v>31</v>
      </c>
    </row>
    <row r="29" spans="1:96" ht="48.95" customHeight="1" thickBot="1">
      <c r="A29" s="335">
        <v>18</v>
      </c>
      <c r="B29" s="332" t="s">
        <v>503</v>
      </c>
      <c r="C29" s="332" t="s">
        <v>504</v>
      </c>
      <c r="D29" s="141">
        <v>0</v>
      </c>
      <c r="E29" s="141">
        <v>3</v>
      </c>
      <c r="F29" s="141">
        <v>3</v>
      </c>
      <c r="G29" s="141">
        <v>0</v>
      </c>
      <c r="H29" s="141">
        <v>3</v>
      </c>
      <c r="I29" s="141">
        <v>3</v>
      </c>
      <c r="J29" s="141">
        <v>0</v>
      </c>
      <c r="K29" s="141">
        <v>3</v>
      </c>
      <c r="L29" s="141">
        <v>3</v>
      </c>
      <c r="M29" s="141">
        <v>0</v>
      </c>
      <c r="N29" s="143">
        <v>3</v>
      </c>
      <c r="O29" s="141">
        <v>3</v>
      </c>
      <c r="P29" s="141">
        <v>0</v>
      </c>
      <c r="Q29" s="143">
        <v>3</v>
      </c>
      <c r="R29" s="143">
        <v>3</v>
      </c>
      <c r="S29" s="141">
        <v>0</v>
      </c>
      <c r="T29" s="143">
        <v>4</v>
      </c>
      <c r="U29" s="143">
        <v>4</v>
      </c>
      <c r="V29" s="141">
        <v>0</v>
      </c>
      <c r="W29" s="143">
        <v>4</v>
      </c>
      <c r="X29" s="143">
        <f t="shared" si="0"/>
        <v>4</v>
      </c>
      <c r="Y29" s="151">
        <v>0</v>
      </c>
      <c r="Z29" s="151">
        <v>5</v>
      </c>
      <c r="AA29" s="143">
        <f t="shared" si="1"/>
        <v>5</v>
      </c>
      <c r="AB29" s="141">
        <v>0</v>
      </c>
      <c r="AC29" s="143">
        <v>5</v>
      </c>
      <c r="AD29" s="143">
        <f t="shared" si="2"/>
        <v>5</v>
      </c>
      <c r="AE29" s="141">
        <v>0</v>
      </c>
      <c r="AF29" s="143">
        <v>4</v>
      </c>
      <c r="AG29" s="143">
        <f t="shared" si="3"/>
        <v>4</v>
      </c>
      <c r="AH29" s="141">
        <v>0</v>
      </c>
      <c r="AI29" s="143">
        <v>4</v>
      </c>
      <c r="AJ29" s="143">
        <f t="shared" si="4"/>
        <v>4</v>
      </c>
      <c r="AK29" s="141">
        <v>0</v>
      </c>
      <c r="AL29" s="143">
        <v>5</v>
      </c>
      <c r="AM29" s="143">
        <f t="shared" si="5"/>
        <v>5</v>
      </c>
      <c r="AN29" s="141">
        <v>0</v>
      </c>
      <c r="AO29" s="143">
        <v>11</v>
      </c>
      <c r="AP29" s="143">
        <f t="shared" si="6"/>
        <v>11</v>
      </c>
      <c r="AQ29" s="141">
        <v>0</v>
      </c>
      <c r="AR29" s="143">
        <v>11</v>
      </c>
      <c r="AS29" s="143">
        <f t="shared" si="7"/>
        <v>11</v>
      </c>
      <c r="AT29" s="141">
        <v>0</v>
      </c>
      <c r="AU29" s="143">
        <v>12</v>
      </c>
      <c r="AV29" s="143">
        <f t="shared" si="8"/>
        <v>12</v>
      </c>
      <c r="AW29" s="143">
        <v>0</v>
      </c>
      <c r="AX29" s="143">
        <v>12</v>
      </c>
      <c r="AY29" s="143">
        <f t="shared" si="9"/>
        <v>12</v>
      </c>
      <c r="AZ29" s="143">
        <v>0</v>
      </c>
      <c r="BA29" s="143">
        <v>12</v>
      </c>
      <c r="BB29" s="143">
        <f t="shared" si="10"/>
        <v>12</v>
      </c>
      <c r="BC29" s="143">
        <v>0</v>
      </c>
      <c r="BD29" s="143">
        <v>13</v>
      </c>
      <c r="BE29" s="143">
        <f t="shared" si="11"/>
        <v>13</v>
      </c>
      <c r="BF29" s="143">
        <v>0</v>
      </c>
      <c r="BG29" s="143">
        <v>12</v>
      </c>
      <c r="BH29" s="143">
        <f t="shared" si="12"/>
        <v>12</v>
      </c>
      <c r="BI29" s="143">
        <v>0</v>
      </c>
      <c r="BJ29" s="143">
        <v>16</v>
      </c>
      <c r="BK29" s="143">
        <f t="shared" si="13"/>
        <v>16</v>
      </c>
      <c r="BL29" s="141">
        <v>0</v>
      </c>
      <c r="BM29" s="142">
        <v>14</v>
      </c>
      <c r="BN29" s="143">
        <f t="shared" si="14"/>
        <v>14</v>
      </c>
      <c r="BO29" s="141">
        <v>0</v>
      </c>
      <c r="BP29" s="143">
        <v>16</v>
      </c>
      <c r="BQ29" s="143">
        <f>Table10093[[#This Row],[عام Public الربع الثاني عام2023م Quarter 2-2023]]+Table10093[[#This Row],[خاص Private الربع الثاني عام2023م Quarter 2-2023]]</f>
        <v>16</v>
      </c>
      <c r="BR29" s="141">
        <v>0</v>
      </c>
      <c r="BS29" s="143">
        <v>18</v>
      </c>
      <c r="BT29" s="143">
        <f>Table10093[[#This Row],[خاص Private الربع الثالث عام2023م Quarter 3-2023]]+Table10093[[#This Row],[عام Public الربع الثالث عام2023م Quarter 3-2023]]</f>
        <v>18</v>
      </c>
      <c r="BU29" s="141">
        <v>0</v>
      </c>
      <c r="BV29" s="142">
        <v>18</v>
      </c>
      <c r="BW29" s="143">
        <f>Table10093[[#This Row],[خاص Private لربع الرابع عام2023م Quarter 4-2023]]+Table10093[[#This Row],[عام Public الربع الرابع عام2023م Quarter 4-2023]]</f>
        <v>18</v>
      </c>
      <c r="BX29" s="143">
        <v>0</v>
      </c>
      <c r="BY29" s="143">
        <v>19</v>
      </c>
      <c r="BZ29" s="143">
        <f>Table10093[[#This Row],[عام Public الربع الأول عام2024م Quarter 1-2024]]+Table10093[[#This Row],[خاص Private الربع الأول عام2024م Quarter 1-2024]]</f>
        <v>19</v>
      </c>
      <c r="CA29" s="143">
        <v>0</v>
      </c>
      <c r="CB29" s="143">
        <v>22</v>
      </c>
      <c r="CC29" s="143">
        <f>Table10093[[#This Row],[عام Public الربع الثاني عام2024م Quarter 2-2024]]+Table10093[[#This Row],[خاص Private الربع الثاني عام2024م Quarter 2-2024]]</f>
        <v>22</v>
      </c>
      <c r="CD29" s="143">
        <v>0</v>
      </c>
      <c r="CE29" s="143">
        <v>27</v>
      </c>
      <c r="CF29" s="143">
        <f>Table10093[[#This Row],[خاص Private الربع الثالث عام2024م Quarter 3-2024]]+Table10093[[#This Row],[عام Public الربع الثالث عام2024م Quarter 3-2024]]</f>
        <v>27</v>
      </c>
      <c r="CG29" s="143">
        <v>0</v>
      </c>
      <c r="CH29" s="143">
        <v>27</v>
      </c>
      <c r="CI29" s="143">
        <v>27</v>
      </c>
      <c r="CJ29" s="143">
        <v>0</v>
      </c>
      <c r="CK29" s="143">
        <v>27</v>
      </c>
      <c r="CL29" s="143">
        <v>27</v>
      </c>
      <c r="CM29" s="143">
        <v>0</v>
      </c>
      <c r="CN29" s="143">
        <v>27</v>
      </c>
      <c r="CO29" s="143">
        <f>Table10093[[#This Row],[عام Public الربع الثاني عام2025م Quarter 2-2025]]+Table10093[[#This Row],[خاص Private الربع الثاني عام2025م Quarter 2-2025]]</f>
        <v>27</v>
      </c>
      <c r="CP29" s="246">
        <v>0</v>
      </c>
      <c r="CQ29" s="297">
        <v>27</v>
      </c>
      <c r="CR29" s="297">
        <v>27</v>
      </c>
    </row>
    <row r="30" spans="1:96" ht="48.95" customHeight="1" thickBot="1">
      <c r="A30" s="335">
        <v>19</v>
      </c>
      <c r="B30" s="359" t="s">
        <v>576</v>
      </c>
      <c r="C30" s="359" t="s">
        <v>577</v>
      </c>
      <c r="D30" s="141">
        <v>0</v>
      </c>
      <c r="E30" s="141">
        <v>0</v>
      </c>
      <c r="F30" s="141">
        <v>0</v>
      </c>
      <c r="G30" s="141">
        <v>0</v>
      </c>
      <c r="H30" s="141">
        <v>0</v>
      </c>
      <c r="I30" s="141">
        <v>0</v>
      </c>
      <c r="J30" s="141">
        <v>0</v>
      </c>
      <c r="K30" s="141">
        <v>0</v>
      </c>
      <c r="L30" s="141">
        <v>0</v>
      </c>
      <c r="M30" s="141">
        <v>0</v>
      </c>
      <c r="N30" s="143">
        <v>0</v>
      </c>
      <c r="O30" s="141">
        <v>0</v>
      </c>
      <c r="P30" s="141">
        <v>0</v>
      </c>
      <c r="Q30" s="143">
        <v>0</v>
      </c>
      <c r="R30" s="143">
        <v>0</v>
      </c>
      <c r="S30" s="141">
        <v>0</v>
      </c>
      <c r="T30" s="143">
        <v>3</v>
      </c>
      <c r="U30" s="143">
        <v>3</v>
      </c>
      <c r="V30" s="141">
        <v>0</v>
      </c>
      <c r="W30" s="143">
        <v>3</v>
      </c>
      <c r="X30" s="143">
        <f t="shared" si="0"/>
        <v>3</v>
      </c>
      <c r="Y30" s="141">
        <v>0</v>
      </c>
      <c r="Z30" s="143">
        <v>3</v>
      </c>
      <c r="AA30" s="143">
        <f t="shared" si="1"/>
        <v>3</v>
      </c>
      <c r="AB30" s="141">
        <v>0</v>
      </c>
      <c r="AC30" s="143">
        <v>3</v>
      </c>
      <c r="AD30" s="143">
        <f t="shared" si="2"/>
        <v>3</v>
      </c>
      <c r="AE30" s="141">
        <v>0</v>
      </c>
      <c r="AF30" s="143">
        <v>3</v>
      </c>
      <c r="AG30" s="143">
        <f t="shared" si="3"/>
        <v>3</v>
      </c>
      <c r="AH30" s="141">
        <v>0</v>
      </c>
      <c r="AI30" s="143">
        <v>4</v>
      </c>
      <c r="AJ30" s="143">
        <f t="shared" si="4"/>
        <v>4</v>
      </c>
      <c r="AK30" s="141">
        <v>0</v>
      </c>
      <c r="AL30" s="143">
        <v>4</v>
      </c>
      <c r="AM30" s="143">
        <f t="shared" si="5"/>
        <v>4</v>
      </c>
      <c r="AN30" s="141">
        <v>0</v>
      </c>
      <c r="AO30" s="143">
        <v>4</v>
      </c>
      <c r="AP30" s="143">
        <f t="shared" si="6"/>
        <v>4</v>
      </c>
      <c r="AQ30" s="141">
        <v>0</v>
      </c>
      <c r="AR30" s="143">
        <v>4</v>
      </c>
      <c r="AS30" s="143">
        <f t="shared" si="7"/>
        <v>4</v>
      </c>
      <c r="AT30" s="141">
        <v>0</v>
      </c>
      <c r="AU30" s="143">
        <v>4</v>
      </c>
      <c r="AV30" s="143">
        <f t="shared" si="8"/>
        <v>4</v>
      </c>
      <c r="AW30" s="141">
        <v>0</v>
      </c>
      <c r="AX30" s="143">
        <v>7</v>
      </c>
      <c r="AY30" s="143">
        <f t="shared" si="9"/>
        <v>7</v>
      </c>
      <c r="AZ30" s="141">
        <v>0</v>
      </c>
      <c r="BA30" s="143">
        <v>7</v>
      </c>
      <c r="BB30" s="143">
        <f t="shared" si="10"/>
        <v>7</v>
      </c>
      <c r="BC30" s="141">
        <v>0</v>
      </c>
      <c r="BD30" s="143">
        <v>9</v>
      </c>
      <c r="BE30" s="143">
        <f t="shared" si="11"/>
        <v>9</v>
      </c>
      <c r="BF30" s="141">
        <v>0</v>
      </c>
      <c r="BG30" s="143">
        <v>10</v>
      </c>
      <c r="BH30" s="143">
        <f t="shared" si="12"/>
        <v>10</v>
      </c>
      <c r="BI30" s="143">
        <v>0</v>
      </c>
      <c r="BJ30" s="143">
        <v>10</v>
      </c>
      <c r="BK30" s="143">
        <f t="shared" si="13"/>
        <v>10</v>
      </c>
      <c r="BL30" s="141">
        <v>0</v>
      </c>
      <c r="BM30" s="142">
        <v>12</v>
      </c>
      <c r="BN30" s="143">
        <f t="shared" si="14"/>
        <v>12</v>
      </c>
      <c r="BO30" s="141">
        <v>0</v>
      </c>
      <c r="BP30" s="143">
        <v>16</v>
      </c>
      <c r="BQ30" s="143">
        <f>Table10093[[#This Row],[عام Public الربع الثاني عام2023م Quarter 2-2023]]+Table10093[[#This Row],[خاص Private الربع الثاني عام2023م Quarter 2-2023]]</f>
        <v>16</v>
      </c>
      <c r="BR30" s="141">
        <v>0</v>
      </c>
      <c r="BS30" s="143">
        <v>17</v>
      </c>
      <c r="BT30" s="143">
        <f>Table10093[[#This Row],[خاص Private الربع الثالث عام2023م Quarter 3-2023]]+Table10093[[#This Row],[عام Public الربع الثالث عام2023م Quarter 3-2023]]</f>
        <v>17</v>
      </c>
      <c r="BU30" s="141">
        <v>0</v>
      </c>
      <c r="BV30" s="142">
        <v>20</v>
      </c>
      <c r="BW30" s="143">
        <f>Table10093[[#This Row],[خاص Private لربع الرابع عام2023م Quarter 4-2023]]+Table10093[[#This Row],[عام Public الربع الرابع عام2023م Quarter 4-2023]]</f>
        <v>20</v>
      </c>
      <c r="BX30" s="143">
        <v>0</v>
      </c>
      <c r="BY30" s="143">
        <v>23</v>
      </c>
      <c r="BZ30" s="143">
        <f>Table10093[[#This Row],[عام Public الربع الأول عام2024م Quarter 1-2024]]+Table10093[[#This Row],[خاص Private الربع الأول عام2024م Quarter 1-2024]]</f>
        <v>23</v>
      </c>
      <c r="CA30" s="143">
        <v>0</v>
      </c>
      <c r="CB30" s="143">
        <v>23</v>
      </c>
      <c r="CC30" s="143">
        <f>Table10093[[#This Row],[عام Public الربع الثاني عام2024م Quarter 2-2024]]+Table10093[[#This Row],[خاص Private الربع الثاني عام2024م Quarter 2-2024]]</f>
        <v>23</v>
      </c>
      <c r="CD30" s="143">
        <v>0</v>
      </c>
      <c r="CE30" s="143">
        <v>23</v>
      </c>
      <c r="CF30" s="143">
        <f>Table10093[[#This Row],[خاص Private الربع الثالث عام2024م Quarter 3-2024]]+Table10093[[#This Row],[عام Public الربع الثالث عام2024م Quarter 3-2024]]</f>
        <v>23</v>
      </c>
      <c r="CG30" s="143">
        <v>0</v>
      </c>
      <c r="CH30" s="143">
        <v>23</v>
      </c>
      <c r="CI30" s="143">
        <v>23</v>
      </c>
      <c r="CJ30" s="143">
        <v>0</v>
      </c>
      <c r="CK30" s="143">
        <v>27</v>
      </c>
      <c r="CL30" s="143">
        <v>27</v>
      </c>
      <c r="CM30" s="143">
        <v>0</v>
      </c>
      <c r="CN30" s="143">
        <v>27</v>
      </c>
      <c r="CO30" s="143">
        <f>Table10093[[#This Row],[عام Public الربع الثاني عام2025م Quarter 2-2025]]+Table10093[[#This Row],[خاص Private الربع الثاني عام2025م Quarter 2-2025]]</f>
        <v>27</v>
      </c>
      <c r="CP30" s="246">
        <v>0</v>
      </c>
      <c r="CQ30" s="297">
        <v>27</v>
      </c>
      <c r="CR30" s="297">
        <v>27</v>
      </c>
    </row>
    <row r="31" spans="1:96" ht="48.95" customHeight="1" thickBot="1">
      <c r="A31" s="335">
        <v>20</v>
      </c>
      <c r="B31" s="332" t="s">
        <v>558</v>
      </c>
      <c r="C31" s="332" t="s">
        <v>559</v>
      </c>
      <c r="D31" s="141">
        <v>2</v>
      </c>
      <c r="E31" s="141">
        <v>0</v>
      </c>
      <c r="F31" s="141">
        <v>2</v>
      </c>
      <c r="G31" s="141">
        <v>2</v>
      </c>
      <c r="H31" s="141">
        <v>0</v>
      </c>
      <c r="I31" s="141">
        <v>2</v>
      </c>
      <c r="J31" s="141">
        <v>2</v>
      </c>
      <c r="K31" s="141">
        <v>0</v>
      </c>
      <c r="L31" s="141">
        <v>2</v>
      </c>
      <c r="M31" s="141">
        <v>2</v>
      </c>
      <c r="N31" s="143">
        <v>0</v>
      </c>
      <c r="O31" s="141">
        <v>2</v>
      </c>
      <c r="P31" s="141">
        <v>2</v>
      </c>
      <c r="Q31" s="143">
        <v>0</v>
      </c>
      <c r="R31" s="143">
        <v>2</v>
      </c>
      <c r="S31" s="141">
        <v>2</v>
      </c>
      <c r="T31" s="143">
        <v>0</v>
      </c>
      <c r="U31" s="143">
        <v>2</v>
      </c>
      <c r="V31" s="141">
        <v>2</v>
      </c>
      <c r="W31" s="143">
        <v>1</v>
      </c>
      <c r="X31" s="143">
        <f t="shared" si="0"/>
        <v>3</v>
      </c>
      <c r="Y31" s="141">
        <v>2</v>
      </c>
      <c r="Z31" s="143">
        <v>1</v>
      </c>
      <c r="AA31" s="143">
        <f t="shared" si="1"/>
        <v>3</v>
      </c>
      <c r="AB31" s="141">
        <v>3</v>
      </c>
      <c r="AC31" s="143">
        <v>1</v>
      </c>
      <c r="AD31" s="143">
        <f t="shared" si="2"/>
        <v>4</v>
      </c>
      <c r="AE31" s="141">
        <v>3</v>
      </c>
      <c r="AF31" s="143">
        <v>1</v>
      </c>
      <c r="AG31" s="143">
        <f t="shared" si="3"/>
        <v>4</v>
      </c>
      <c r="AH31" s="141">
        <v>3</v>
      </c>
      <c r="AI31" s="143">
        <v>2</v>
      </c>
      <c r="AJ31" s="143">
        <f t="shared" si="4"/>
        <v>5</v>
      </c>
      <c r="AK31" s="141">
        <v>3</v>
      </c>
      <c r="AL31" s="143">
        <v>3</v>
      </c>
      <c r="AM31" s="143">
        <f t="shared" si="5"/>
        <v>6</v>
      </c>
      <c r="AN31" s="141">
        <v>3</v>
      </c>
      <c r="AO31" s="143">
        <v>4</v>
      </c>
      <c r="AP31" s="143">
        <f t="shared" si="6"/>
        <v>7</v>
      </c>
      <c r="AQ31" s="141">
        <v>3</v>
      </c>
      <c r="AR31" s="143">
        <v>4</v>
      </c>
      <c r="AS31" s="143">
        <f t="shared" si="7"/>
        <v>7</v>
      </c>
      <c r="AT31" s="141">
        <v>3</v>
      </c>
      <c r="AU31" s="143">
        <v>4</v>
      </c>
      <c r="AV31" s="143">
        <f t="shared" si="8"/>
        <v>7</v>
      </c>
      <c r="AW31" s="141">
        <v>3</v>
      </c>
      <c r="AX31" s="143">
        <v>3</v>
      </c>
      <c r="AY31" s="143">
        <f t="shared" si="9"/>
        <v>6</v>
      </c>
      <c r="AZ31" s="141">
        <v>3</v>
      </c>
      <c r="BA31" s="143">
        <v>3</v>
      </c>
      <c r="BB31" s="143">
        <f t="shared" si="10"/>
        <v>6</v>
      </c>
      <c r="BC31" s="141">
        <v>3</v>
      </c>
      <c r="BD31" s="143">
        <v>2</v>
      </c>
      <c r="BE31" s="143">
        <f t="shared" si="11"/>
        <v>5</v>
      </c>
      <c r="BF31" s="141">
        <v>3</v>
      </c>
      <c r="BG31" s="143">
        <v>8</v>
      </c>
      <c r="BH31" s="143">
        <f t="shared" si="12"/>
        <v>11</v>
      </c>
      <c r="BI31" s="143">
        <v>3</v>
      </c>
      <c r="BJ31" s="143">
        <v>10</v>
      </c>
      <c r="BK31" s="143">
        <f t="shared" si="13"/>
        <v>13</v>
      </c>
      <c r="BL31" s="141">
        <v>3</v>
      </c>
      <c r="BM31" s="142">
        <v>10</v>
      </c>
      <c r="BN31" s="143">
        <f t="shared" si="14"/>
        <v>13</v>
      </c>
      <c r="BO31" s="141">
        <v>3</v>
      </c>
      <c r="BP31" s="143">
        <v>11</v>
      </c>
      <c r="BQ31" s="143">
        <f>Table10093[[#This Row],[عام Public الربع الثاني عام2023م Quarter 2-2023]]+Table10093[[#This Row],[خاص Private الربع الثاني عام2023م Quarter 2-2023]]</f>
        <v>14</v>
      </c>
      <c r="BR31" s="141">
        <v>3</v>
      </c>
      <c r="BS31" s="143">
        <v>14</v>
      </c>
      <c r="BT31" s="143">
        <f>Table10093[[#This Row],[خاص Private الربع الثالث عام2023م Quarter 3-2023]]+Table10093[[#This Row],[عام Public الربع الثالث عام2023م Quarter 3-2023]]</f>
        <v>17</v>
      </c>
      <c r="BU31" s="141">
        <v>3</v>
      </c>
      <c r="BV31" s="142">
        <v>19</v>
      </c>
      <c r="BW31" s="143">
        <f>Table10093[[#This Row],[خاص Private لربع الرابع عام2023م Quarter 4-2023]]+Table10093[[#This Row],[عام Public الربع الرابع عام2023م Quarter 4-2023]]</f>
        <v>22</v>
      </c>
      <c r="BX31" s="143">
        <v>3</v>
      </c>
      <c r="BY31" s="143">
        <v>20</v>
      </c>
      <c r="BZ31" s="143">
        <f>Table10093[[#This Row],[عام Public الربع الأول عام2024م Quarter 1-2024]]+Table10093[[#This Row],[خاص Private الربع الأول عام2024م Quarter 1-2024]]</f>
        <v>23</v>
      </c>
      <c r="CA31" s="143">
        <v>3</v>
      </c>
      <c r="CB31" s="143">
        <v>19</v>
      </c>
      <c r="CC31" s="143">
        <f>Table10093[[#This Row],[عام Public الربع الثاني عام2024م Quarter 2-2024]]+Table10093[[#This Row],[خاص Private الربع الثاني عام2024م Quarter 2-2024]]</f>
        <v>22</v>
      </c>
      <c r="CD31" s="143">
        <v>3</v>
      </c>
      <c r="CE31" s="143">
        <v>18</v>
      </c>
      <c r="CF31" s="143">
        <f>Table10093[[#This Row],[خاص Private الربع الثالث عام2024م Quarter 3-2024]]+Table10093[[#This Row],[عام Public الربع الثالث عام2024م Quarter 3-2024]]</f>
        <v>21</v>
      </c>
      <c r="CG31" s="143">
        <v>3</v>
      </c>
      <c r="CH31" s="143">
        <v>18</v>
      </c>
      <c r="CI31" s="143">
        <v>21</v>
      </c>
      <c r="CJ31" s="143">
        <v>3</v>
      </c>
      <c r="CK31" s="143">
        <v>19</v>
      </c>
      <c r="CL31" s="143">
        <v>22</v>
      </c>
      <c r="CM31" s="143">
        <v>3</v>
      </c>
      <c r="CN31" s="143">
        <v>21</v>
      </c>
      <c r="CO31" s="143">
        <f>Table10093[[#This Row],[عام Public الربع الثاني عام2025م Quarter 2-2025]]+Table10093[[#This Row],[خاص Private الربع الثاني عام2025م Quarter 2-2025]]</f>
        <v>24</v>
      </c>
      <c r="CP31" s="246">
        <v>3</v>
      </c>
      <c r="CQ31" s="297">
        <v>22</v>
      </c>
      <c r="CR31" s="297">
        <v>25</v>
      </c>
    </row>
    <row r="32" spans="1:96" ht="48.95" customHeight="1" thickBot="1">
      <c r="A32" s="335">
        <v>22</v>
      </c>
      <c r="B32" s="332" t="s">
        <v>584</v>
      </c>
      <c r="C32" s="332" t="s">
        <v>585</v>
      </c>
      <c r="D32" s="141">
        <v>4</v>
      </c>
      <c r="E32" s="141">
        <v>13</v>
      </c>
      <c r="F32" s="141">
        <v>17</v>
      </c>
      <c r="G32" s="141">
        <v>0</v>
      </c>
      <c r="H32" s="141">
        <v>13</v>
      </c>
      <c r="I32" s="141">
        <v>13</v>
      </c>
      <c r="J32" s="141">
        <v>0</v>
      </c>
      <c r="K32" s="141">
        <v>13</v>
      </c>
      <c r="L32" s="141">
        <v>13</v>
      </c>
      <c r="M32" s="141">
        <v>0</v>
      </c>
      <c r="N32" s="143">
        <v>13</v>
      </c>
      <c r="O32" s="141">
        <v>13</v>
      </c>
      <c r="P32" s="141">
        <v>1</v>
      </c>
      <c r="Q32" s="143">
        <v>13</v>
      </c>
      <c r="R32" s="143">
        <v>14</v>
      </c>
      <c r="S32" s="141">
        <v>1</v>
      </c>
      <c r="T32" s="143">
        <v>13</v>
      </c>
      <c r="U32" s="143">
        <v>14</v>
      </c>
      <c r="V32" s="141">
        <v>1</v>
      </c>
      <c r="W32" s="143">
        <v>12</v>
      </c>
      <c r="X32" s="143">
        <v>13</v>
      </c>
      <c r="Y32" s="141">
        <v>1</v>
      </c>
      <c r="Z32" s="143">
        <v>12</v>
      </c>
      <c r="AA32" s="143">
        <v>13</v>
      </c>
      <c r="AB32" s="141">
        <v>2</v>
      </c>
      <c r="AC32" s="143">
        <v>12</v>
      </c>
      <c r="AD32" s="143">
        <v>14</v>
      </c>
      <c r="AE32" s="141">
        <v>2</v>
      </c>
      <c r="AF32" s="143">
        <v>12</v>
      </c>
      <c r="AG32" s="143">
        <v>14</v>
      </c>
      <c r="AH32" s="141">
        <v>2</v>
      </c>
      <c r="AI32" s="143">
        <v>12</v>
      </c>
      <c r="AJ32" s="143">
        <f t="shared" si="4"/>
        <v>14</v>
      </c>
      <c r="AK32" s="141">
        <v>2</v>
      </c>
      <c r="AL32" s="143">
        <v>13</v>
      </c>
      <c r="AM32" s="143">
        <f t="shared" si="5"/>
        <v>15</v>
      </c>
      <c r="AN32" s="141">
        <v>3</v>
      </c>
      <c r="AO32" s="143">
        <v>13</v>
      </c>
      <c r="AP32" s="143">
        <f t="shared" si="6"/>
        <v>16</v>
      </c>
      <c r="AQ32" s="141">
        <v>3</v>
      </c>
      <c r="AR32" s="143">
        <v>13</v>
      </c>
      <c r="AS32" s="143">
        <f t="shared" si="7"/>
        <v>16</v>
      </c>
      <c r="AT32" s="141">
        <v>3</v>
      </c>
      <c r="AU32" s="143">
        <v>12</v>
      </c>
      <c r="AV32" s="143">
        <f t="shared" si="8"/>
        <v>15</v>
      </c>
      <c r="AW32" s="141">
        <v>3</v>
      </c>
      <c r="AX32" s="143">
        <v>16</v>
      </c>
      <c r="AY32" s="143">
        <f t="shared" si="9"/>
        <v>19</v>
      </c>
      <c r="AZ32" s="141">
        <v>3</v>
      </c>
      <c r="BA32" s="143">
        <v>16</v>
      </c>
      <c r="BB32" s="143">
        <f t="shared" si="10"/>
        <v>19</v>
      </c>
      <c r="BC32" s="151">
        <v>4</v>
      </c>
      <c r="BD32" s="151">
        <v>15</v>
      </c>
      <c r="BE32" s="143">
        <f t="shared" si="11"/>
        <v>19</v>
      </c>
      <c r="BF32" s="151">
        <v>4</v>
      </c>
      <c r="BG32" s="151">
        <v>16</v>
      </c>
      <c r="BH32" s="143">
        <f t="shared" si="12"/>
        <v>20</v>
      </c>
      <c r="BI32" s="143">
        <v>4</v>
      </c>
      <c r="BJ32" s="143">
        <v>16</v>
      </c>
      <c r="BK32" s="143">
        <f t="shared" si="13"/>
        <v>20</v>
      </c>
      <c r="BL32" s="141">
        <v>4</v>
      </c>
      <c r="BM32" s="142">
        <v>17</v>
      </c>
      <c r="BN32" s="143">
        <f t="shared" si="14"/>
        <v>21</v>
      </c>
      <c r="BO32" s="141">
        <v>4</v>
      </c>
      <c r="BP32" s="143">
        <v>17</v>
      </c>
      <c r="BQ32" s="143">
        <f>Table10093[[#This Row],[عام Public الربع الثاني عام2023م Quarter 2-2023]]+Table10093[[#This Row],[خاص Private الربع الثاني عام2023م Quarter 2-2023]]</f>
        <v>21</v>
      </c>
      <c r="BR32" s="141">
        <v>4</v>
      </c>
      <c r="BS32" s="143">
        <v>17</v>
      </c>
      <c r="BT32" s="143">
        <f>Table10093[[#This Row],[خاص Private الربع الثالث عام2023م Quarter 3-2023]]+Table10093[[#This Row],[عام Public الربع الثالث عام2023م Quarter 3-2023]]</f>
        <v>21</v>
      </c>
      <c r="BU32" s="141">
        <v>4</v>
      </c>
      <c r="BV32" s="142">
        <v>17</v>
      </c>
      <c r="BW32" s="143">
        <f>Table10093[[#This Row],[خاص Private لربع الرابع عام2023م Quarter 4-2023]]+Table10093[[#This Row],[عام Public الربع الرابع عام2023م Quarter 4-2023]]</f>
        <v>21</v>
      </c>
      <c r="BX32" s="143">
        <v>5</v>
      </c>
      <c r="BY32" s="143">
        <v>17</v>
      </c>
      <c r="BZ32" s="143">
        <f>Table10093[[#This Row],[عام Public الربع الأول عام2024م Quarter 1-2024]]+Table10093[[#This Row],[خاص Private الربع الأول عام2024م Quarter 1-2024]]</f>
        <v>22</v>
      </c>
      <c r="CA32" s="143">
        <v>5</v>
      </c>
      <c r="CB32" s="143">
        <v>18</v>
      </c>
      <c r="CC32" s="143">
        <f>Table10093[[#This Row],[عام Public الربع الثاني عام2024م Quarter 2-2024]]+Table10093[[#This Row],[خاص Private الربع الثاني عام2024م Quarter 2-2024]]</f>
        <v>23</v>
      </c>
      <c r="CD32" s="143">
        <v>5</v>
      </c>
      <c r="CE32" s="143">
        <v>19</v>
      </c>
      <c r="CF32" s="143">
        <f>Table10093[[#This Row],[خاص Private الربع الثالث عام2024م Quarter 3-2024]]+Table10093[[#This Row],[عام Public الربع الثالث عام2024م Quarter 3-2024]]</f>
        <v>24</v>
      </c>
      <c r="CG32" s="143">
        <v>5</v>
      </c>
      <c r="CH32" s="143">
        <v>18</v>
      </c>
      <c r="CI32" s="143">
        <v>23</v>
      </c>
      <c r="CJ32" s="143">
        <v>4</v>
      </c>
      <c r="CK32" s="143">
        <v>18</v>
      </c>
      <c r="CL32" s="143">
        <v>22</v>
      </c>
      <c r="CM32" s="143">
        <v>4</v>
      </c>
      <c r="CN32" s="143">
        <v>17</v>
      </c>
      <c r="CO32" s="143">
        <f>Table10093[[#This Row],[عام Public الربع الثاني عام2025م Quarter 2-2025]]+Table10093[[#This Row],[خاص Private الربع الثاني عام2025م Quarter 2-2025]]</f>
        <v>21</v>
      </c>
      <c r="CP32" s="246">
        <v>5</v>
      </c>
      <c r="CQ32" s="297">
        <v>18</v>
      </c>
      <c r="CR32" s="297">
        <v>23</v>
      </c>
    </row>
    <row r="33" spans="1:96" ht="48.95" customHeight="1" thickBot="1">
      <c r="A33" s="335">
        <v>21</v>
      </c>
      <c r="B33" s="332" t="s">
        <v>489</v>
      </c>
      <c r="C33" s="332" t="s">
        <v>490</v>
      </c>
      <c r="D33" s="141">
        <v>0</v>
      </c>
      <c r="E33" s="141">
        <v>3</v>
      </c>
      <c r="F33" s="141">
        <v>3</v>
      </c>
      <c r="G33" s="141">
        <v>4</v>
      </c>
      <c r="H33" s="141">
        <v>4</v>
      </c>
      <c r="I33" s="141">
        <v>8</v>
      </c>
      <c r="J33" s="141">
        <v>4</v>
      </c>
      <c r="K33" s="141">
        <v>6</v>
      </c>
      <c r="L33" s="141">
        <v>10</v>
      </c>
      <c r="M33" s="141">
        <v>4</v>
      </c>
      <c r="N33" s="143">
        <v>7</v>
      </c>
      <c r="O33" s="141">
        <v>11</v>
      </c>
      <c r="P33" s="141">
        <v>4</v>
      </c>
      <c r="Q33" s="143">
        <v>7</v>
      </c>
      <c r="R33" s="143">
        <v>11</v>
      </c>
      <c r="S33" s="141">
        <v>4</v>
      </c>
      <c r="T33" s="143">
        <v>7</v>
      </c>
      <c r="U33" s="143">
        <v>11</v>
      </c>
      <c r="V33" s="141">
        <v>4</v>
      </c>
      <c r="W33" s="143">
        <v>6</v>
      </c>
      <c r="X33" s="143">
        <v>10</v>
      </c>
      <c r="Y33" s="141">
        <v>4</v>
      </c>
      <c r="Z33" s="143">
        <v>11</v>
      </c>
      <c r="AA33" s="143">
        <v>15</v>
      </c>
      <c r="AB33" s="141">
        <v>4</v>
      </c>
      <c r="AC33" s="143">
        <v>11</v>
      </c>
      <c r="AD33" s="143">
        <v>15</v>
      </c>
      <c r="AE33" s="141">
        <v>4</v>
      </c>
      <c r="AF33" s="143">
        <v>12</v>
      </c>
      <c r="AG33" s="143">
        <v>16</v>
      </c>
      <c r="AH33" s="141">
        <v>4</v>
      </c>
      <c r="AI33" s="143">
        <v>10</v>
      </c>
      <c r="AJ33" s="143">
        <f t="shared" si="4"/>
        <v>14</v>
      </c>
      <c r="AK33" s="141">
        <v>4</v>
      </c>
      <c r="AL33" s="143">
        <v>10</v>
      </c>
      <c r="AM33" s="143">
        <f t="shared" si="5"/>
        <v>14</v>
      </c>
      <c r="AN33" s="141">
        <v>4</v>
      </c>
      <c r="AO33" s="143">
        <v>14</v>
      </c>
      <c r="AP33" s="143">
        <f t="shared" si="6"/>
        <v>18</v>
      </c>
      <c r="AQ33" s="141">
        <v>4</v>
      </c>
      <c r="AR33" s="143">
        <v>14</v>
      </c>
      <c r="AS33" s="143">
        <f t="shared" si="7"/>
        <v>18</v>
      </c>
      <c r="AT33" s="141">
        <v>4</v>
      </c>
      <c r="AU33" s="143">
        <v>14</v>
      </c>
      <c r="AV33" s="143">
        <f t="shared" si="8"/>
        <v>18</v>
      </c>
      <c r="AW33" s="141">
        <v>4</v>
      </c>
      <c r="AX33" s="143">
        <v>14</v>
      </c>
      <c r="AY33" s="143">
        <f t="shared" si="9"/>
        <v>18</v>
      </c>
      <c r="AZ33" s="141">
        <v>4</v>
      </c>
      <c r="BA33" s="143">
        <v>18</v>
      </c>
      <c r="BB33" s="143">
        <f t="shared" si="10"/>
        <v>22</v>
      </c>
      <c r="BC33" s="141">
        <v>4</v>
      </c>
      <c r="BD33" s="143">
        <v>19</v>
      </c>
      <c r="BE33" s="143">
        <f t="shared" si="11"/>
        <v>23</v>
      </c>
      <c r="BF33" s="141">
        <v>4</v>
      </c>
      <c r="BG33" s="143">
        <v>19</v>
      </c>
      <c r="BH33" s="143">
        <f t="shared" si="12"/>
        <v>23</v>
      </c>
      <c r="BI33" s="143">
        <v>4</v>
      </c>
      <c r="BJ33" s="143">
        <v>19</v>
      </c>
      <c r="BK33" s="143">
        <f t="shared" si="13"/>
        <v>23</v>
      </c>
      <c r="BL33" s="141">
        <v>4</v>
      </c>
      <c r="BM33" s="143">
        <v>22</v>
      </c>
      <c r="BN33" s="143">
        <f t="shared" si="14"/>
        <v>26</v>
      </c>
      <c r="BO33" s="141">
        <v>4</v>
      </c>
      <c r="BP33" s="142">
        <v>26</v>
      </c>
      <c r="BQ33" s="143">
        <f>Table10093[[#This Row],[عام Public الربع الثاني عام2023م Quarter 2-2023]]+Table10093[[#This Row],[خاص Private الربع الثاني عام2023م Quarter 2-2023]]</f>
        <v>30</v>
      </c>
      <c r="BR33" s="141">
        <v>4</v>
      </c>
      <c r="BS33" s="143">
        <v>26</v>
      </c>
      <c r="BT33" s="143">
        <f>Table10093[[#This Row],[خاص Private الربع الثالث عام2023م Quarter 3-2023]]+Table10093[[#This Row],[عام Public الربع الثالث عام2023م Quarter 3-2023]]</f>
        <v>30</v>
      </c>
      <c r="BU33" s="141">
        <v>4</v>
      </c>
      <c r="BV33" s="142">
        <v>26</v>
      </c>
      <c r="BW33" s="143">
        <f>Table10093[[#This Row],[خاص Private لربع الرابع عام2023م Quarter 4-2023]]+Table10093[[#This Row],[عام Public الربع الرابع عام2023م Quarter 4-2023]]</f>
        <v>30</v>
      </c>
      <c r="BX33" s="143">
        <v>4</v>
      </c>
      <c r="BY33" s="143">
        <v>23</v>
      </c>
      <c r="BZ33" s="143">
        <f>Table10093[[#This Row],[عام Public الربع الأول عام2024م Quarter 1-2024]]+Table10093[[#This Row],[خاص Private الربع الأول عام2024م Quarter 1-2024]]</f>
        <v>27</v>
      </c>
      <c r="CA33" s="143">
        <v>4</v>
      </c>
      <c r="CB33" s="143">
        <v>22</v>
      </c>
      <c r="CC33" s="143">
        <f>Table10093[[#This Row],[عام Public الربع الثاني عام2024م Quarter 2-2024]]+Table10093[[#This Row],[خاص Private الربع الثاني عام2024م Quarter 2-2024]]</f>
        <v>26</v>
      </c>
      <c r="CD33" s="143">
        <v>4</v>
      </c>
      <c r="CE33" s="143">
        <v>18</v>
      </c>
      <c r="CF33" s="143">
        <f>Table10093[[#This Row],[خاص Private الربع الثالث عام2024م Quarter 3-2024]]+Table10093[[#This Row],[عام Public الربع الثالث عام2024م Quarter 3-2024]]</f>
        <v>22</v>
      </c>
      <c r="CG33" s="143">
        <v>4</v>
      </c>
      <c r="CH33" s="143">
        <v>18</v>
      </c>
      <c r="CI33" s="143">
        <v>22</v>
      </c>
      <c r="CJ33" s="143">
        <v>4</v>
      </c>
      <c r="CK33" s="143">
        <v>18</v>
      </c>
      <c r="CL33" s="143">
        <v>22</v>
      </c>
      <c r="CM33" s="143">
        <v>4</v>
      </c>
      <c r="CN33" s="143">
        <v>18</v>
      </c>
      <c r="CO33" s="143">
        <f>Table10093[[#This Row],[عام Public الربع الثاني عام2025م Quarter 2-2025]]+Table10093[[#This Row],[خاص Private الربع الثاني عام2025م Quarter 2-2025]]</f>
        <v>22</v>
      </c>
      <c r="CP33" s="246">
        <v>4</v>
      </c>
      <c r="CQ33" s="297">
        <v>18</v>
      </c>
      <c r="CR33" s="297">
        <v>22</v>
      </c>
    </row>
    <row r="34" spans="1:96" ht="48.95" customHeight="1" thickBot="1">
      <c r="A34" s="335">
        <v>23</v>
      </c>
      <c r="B34" s="332" t="s">
        <v>509</v>
      </c>
      <c r="C34" s="332" t="s">
        <v>510</v>
      </c>
      <c r="D34" s="178" t="s">
        <v>5</v>
      </c>
      <c r="E34" s="178" t="s">
        <v>5</v>
      </c>
      <c r="F34" s="178" t="s">
        <v>5</v>
      </c>
      <c r="G34" s="178" t="s">
        <v>5</v>
      </c>
      <c r="H34" s="178" t="s">
        <v>5</v>
      </c>
      <c r="I34" s="178" t="s">
        <v>5</v>
      </c>
      <c r="J34" s="178" t="s">
        <v>5</v>
      </c>
      <c r="K34" s="178" t="s">
        <v>5</v>
      </c>
      <c r="L34" s="178" t="s">
        <v>5</v>
      </c>
      <c r="M34" s="178" t="s">
        <v>5</v>
      </c>
      <c r="N34" s="178" t="s">
        <v>5</v>
      </c>
      <c r="O34" s="178" t="s">
        <v>5</v>
      </c>
      <c r="P34" s="178" t="s">
        <v>5</v>
      </c>
      <c r="Q34" s="178" t="s">
        <v>5</v>
      </c>
      <c r="R34" s="178" t="s">
        <v>5</v>
      </c>
      <c r="S34" s="178" t="s">
        <v>5</v>
      </c>
      <c r="T34" s="178" t="s">
        <v>5</v>
      </c>
      <c r="U34" s="178" t="s">
        <v>5</v>
      </c>
      <c r="V34" s="178" t="s">
        <v>5</v>
      </c>
      <c r="W34" s="178" t="s">
        <v>5</v>
      </c>
      <c r="X34" s="178" t="s">
        <v>5</v>
      </c>
      <c r="Y34" s="178" t="s">
        <v>5</v>
      </c>
      <c r="Z34" s="178" t="s">
        <v>5</v>
      </c>
      <c r="AA34" s="178" t="s">
        <v>5</v>
      </c>
      <c r="AB34" s="178" t="s">
        <v>5</v>
      </c>
      <c r="AC34" s="178" t="s">
        <v>5</v>
      </c>
      <c r="AD34" s="178" t="s">
        <v>5</v>
      </c>
      <c r="AE34" s="178" t="s">
        <v>5</v>
      </c>
      <c r="AF34" s="178" t="s">
        <v>5</v>
      </c>
      <c r="AG34" s="178" t="s">
        <v>5</v>
      </c>
      <c r="AH34" s="178" t="s">
        <v>5</v>
      </c>
      <c r="AI34" s="178" t="s">
        <v>5</v>
      </c>
      <c r="AJ34" s="178" t="s">
        <v>5</v>
      </c>
      <c r="AK34" s="178" t="s">
        <v>5</v>
      </c>
      <c r="AL34" s="178" t="s">
        <v>5</v>
      </c>
      <c r="AM34" s="178" t="s">
        <v>5</v>
      </c>
      <c r="AN34" s="178" t="s">
        <v>5</v>
      </c>
      <c r="AO34" s="178" t="s">
        <v>5</v>
      </c>
      <c r="AP34" s="178" t="s">
        <v>5</v>
      </c>
      <c r="AQ34" s="178" t="s">
        <v>5</v>
      </c>
      <c r="AR34" s="178" t="s">
        <v>5</v>
      </c>
      <c r="AS34" s="178" t="s">
        <v>5</v>
      </c>
      <c r="AT34" s="178" t="s">
        <v>5</v>
      </c>
      <c r="AU34" s="178" t="s">
        <v>5</v>
      </c>
      <c r="AV34" s="178" t="s">
        <v>5</v>
      </c>
      <c r="AW34" s="178" t="s">
        <v>5</v>
      </c>
      <c r="AX34" s="178" t="s">
        <v>5</v>
      </c>
      <c r="AY34" s="178" t="s">
        <v>5</v>
      </c>
      <c r="AZ34" s="178" t="s">
        <v>5</v>
      </c>
      <c r="BA34" s="178" t="s">
        <v>5</v>
      </c>
      <c r="BB34" s="178" t="s">
        <v>5</v>
      </c>
      <c r="BC34" s="178" t="s">
        <v>5</v>
      </c>
      <c r="BD34" s="178" t="s">
        <v>5</v>
      </c>
      <c r="BE34" s="178" t="s">
        <v>5</v>
      </c>
      <c r="BF34" s="178" t="s">
        <v>5</v>
      </c>
      <c r="BG34" s="178" t="s">
        <v>5</v>
      </c>
      <c r="BH34" s="178" t="s">
        <v>5</v>
      </c>
      <c r="BI34" s="178" t="s">
        <v>5</v>
      </c>
      <c r="BJ34" s="178" t="s">
        <v>5</v>
      </c>
      <c r="BK34" s="178" t="s">
        <v>5</v>
      </c>
      <c r="BL34" s="178" t="s">
        <v>5</v>
      </c>
      <c r="BM34" s="178" t="s">
        <v>5</v>
      </c>
      <c r="BN34" s="178" t="s">
        <v>5</v>
      </c>
      <c r="BO34" s="141">
        <v>0</v>
      </c>
      <c r="BP34" s="142">
        <v>1</v>
      </c>
      <c r="BQ34" s="178">
        <f>Table10093[[#This Row],[عام Public الربع الثاني عام2023م Quarter 2-2023]]+Table10093[[#This Row],[خاص Private الربع الثاني عام2023م Quarter 2-2023]]</f>
        <v>1</v>
      </c>
      <c r="BR34" s="141">
        <v>0</v>
      </c>
      <c r="BS34" s="143">
        <v>3</v>
      </c>
      <c r="BT34" s="178">
        <f>Table10093[[#This Row],[خاص Private الربع الثالث عام2023م Quarter 3-2023]]+Table10093[[#This Row],[عام Public الربع الثالث عام2023م Quarter 3-2023]]</f>
        <v>3</v>
      </c>
      <c r="BU34" s="141">
        <v>0</v>
      </c>
      <c r="BV34" s="142">
        <v>7</v>
      </c>
      <c r="BW34" s="143">
        <f>Table10093[[#This Row],[خاص Private لربع الرابع عام2023م Quarter 4-2023]]+Table10093[[#This Row],[عام Public الربع الرابع عام2023م Quarter 4-2023]]</f>
        <v>7</v>
      </c>
      <c r="BX34" s="143">
        <v>0</v>
      </c>
      <c r="BY34" s="143">
        <v>8</v>
      </c>
      <c r="BZ34" s="143">
        <f>Table10093[[#This Row],[عام Public الربع الأول عام2024م Quarter 1-2024]]+Table10093[[#This Row],[خاص Private الربع الأول عام2024م Quarter 1-2024]]</f>
        <v>8</v>
      </c>
      <c r="CA34" s="143">
        <v>0</v>
      </c>
      <c r="CB34" s="143">
        <v>11</v>
      </c>
      <c r="CC34" s="143">
        <f>Table10093[[#This Row],[عام Public الربع الثاني عام2024م Quarter 2-2024]]+Table10093[[#This Row],[خاص Private الربع الثاني عام2024م Quarter 2-2024]]</f>
        <v>11</v>
      </c>
      <c r="CD34" s="143">
        <v>0</v>
      </c>
      <c r="CE34" s="143">
        <v>14</v>
      </c>
      <c r="CF34" s="143">
        <f>Table10093[[#This Row],[خاص Private الربع الثالث عام2024م Quarter 3-2024]]+Table10093[[#This Row],[عام Public الربع الثالث عام2024م Quarter 3-2024]]</f>
        <v>14</v>
      </c>
      <c r="CG34" s="143">
        <v>0</v>
      </c>
      <c r="CH34" s="143">
        <v>14</v>
      </c>
      <c r="CI34" s="143">
        <v>14</v>
      </c>
      <c r="CJ34" s="143">
        <v>0</v>
      </c>
      <c r="CK34" s="143">
        <v>12</v>
      </c>
      <c r="CL34" s="143">
        <v>12</v>
      </c>
      <c r="CM34" s="143">
        <v>0</v>
      </c>
      <c r="CN34" s="143">
        <v>21</v>
      </c>
      <c r="CO34" s="143">
        <f>Table10093[[#This Row],[عام Public الربع الثاني عام2025م Quarter 2-2025]]+Table10093[[#This Row],[خاص Private الربع الثاني عام2025م Quarter 2-2025]]</f>
        <v>21</v>
      </c>
      <c r="CP34" s="246">
        <v>0</v>
      </c>
      <c r="CQ34" s="297">
        <v>22</v>
      </c>
      <c r="CR34" s="297">
        <v>22</v>
      </c>
    </row>
    <row r="35" spans="1:96" ht="48.95" customHeight="1" thickBot="1">
      <c r="A35" s="335">
        <v>24</v>
      </c>
      <c r="B35" s="332" t="s">
        <v>695</v>
      </c>
      <c r="C35" s="332" t="s">
        <v>696</v>
      </c>
      <c r="D35" s="143" t="s">
        <v>5</v>
      </c>
      <c r="E35" s="143" t="s">
        <v>5</v>
      </c>
      <c r="F35" s="143" t="s">
        <v>5</v>
      </c>
      <c r="G35" s="143" t="s">
        <v>5</v>
      </c>
      <c r="H35" s="143" t="s">
        <v>5</v>
      </c>
      <c r="I35" s="143" t="s">
        <v>5</v>
      </c>
      <c r="J35" s="143" t="s">
        <v>5</v>
      </c>
      <c r="K35" s="143" t="s">
        <v>5</v>
      </c>
      <c r="L35" s="143" t="s">
        <v>5</v>
      </c>
      <c r="M35" s="143" t="s">
        <v>5</v>
      </c>
      <c r="N35" s="143" t="s">
        <v>5</v>
      </c>
      <c r="O35" s="143" t="s">
        <v>5</v>
      </c>
      <c r="P35" s="143" t="s">
        <v>5</v>
      </c>
      <c r="Q35" s="143" t="s">
        <v>5</v>
      </c>
      <c r="R35" s="143" t="s">
        <v>5</v>
      </c>
      <c r="S35" s="143" t="s">
        <v>5</v>
      </c>
      <c r="T35" s="143" t="s">
        <v>5</v>
      </c>
      <c r="U35" s="143" t="s">
        <v>5</v>
      </c>
      <c r="V35" s="143" t="s">
        <v>5</v>
      </c>
      <c r="W35" s="143" t="s">
        <v>5</v>
      </c>
      <c r="X35" s="143" t="s">
        <v>5</v>
      </c>
      <c r="Y35" s="143" t="s">
        <v>5</v>
      </c>
      <c r="Z35" s="143" t="s">
        <v>5</v>
      </c>
      <c r="AA35" s="143" t="s">
        <v>5</v>
      </c>
      <c r="AB35" s="143" t="s">
        <v>5</v>
      </c>
      <c r="AC35" s="143" t="s">
        <v>5</v>
      </c>
      <c r="AD35" s="143" t="s">
        <v>5</v>
      </c>
      <c r="AE35" s="143" t="s">
        <v>5</v>
      </c>
      <c r="AF35" s="143" t="s">
        <v>5</v>
      </c>
      <c r="AG35" s="143" t="s">
        <v>5</v>
      </c>
      <c r="AH35" s="143" t="s">
        <v>5</v>
      </c>
      <c r="AI35" s="143" t="s">
        <v>5</v>
      </c>
      <c r="AJ35" s="143" t="s">
        <v>5</v>
      </c>
      <c r="AK35" s="143" t="s">
        <v>5</v>
      </c>
      <c r="AL35" s="143" t="s">
        <v>5</v>
      </c>
      <c r="AM35" s="143" t="s">
        <v>5</v>
      </c>
      <c r="AN35" s="143" t="s">
        <v>5</v>
      </c>
      <c r="AO35" s="143" t="s">
        <v>5</v>
      </c>
      <c r="AP35" s="143" t="s">
        <v>5</v>
      </c>
      <c r="AQ35" s="143" t="s">
        <v>5</v>
      </c>
      <c r="AR35" s="143" t="s">
        <v>5</v>
      </c>
      <c r="AS35" s="143" t="s">
        <v>5</v>
      </c>
      <c r="AT35" s="143" t="s">
        <v>5</v>
      </c>
      <c r="AU35" s="143" t="s">
        <v>5</v>
      </c>
      <c r="AV35" s="143" t="s">
        <v>5</v>
      </c>
      <c r="AW35" s="143" t="s">
        <v>5</v>
      </c>
      <c r="AX35" s="143" t="s">
        <v>5</v>
      </c>
      <c r="AY35" s="143" t="s">
        <v>5</v>
      </c>
      <c r="AZ35" s="143" t="s">
        <v>5</v>
      </c>
      <c r="BA35" s="143" t="s">
        <v>5</v>
      </c>
      <c r="BB35" s="143" t="s">
        <v>5</v>
      </c>
      <c r="BC35" s="143" t="s">
        <v>5</v>
      </c>
      <c r="BD35" s="143" t="s">
        <v>5</v>
      </c>
      <c r="BE35" s="143" t="s">
        <v>5</v>
      </c>
      <c r="BF35" s="143">
        <v>1</v>
      </c>
      <c r="BG35" s="143">
        <v>0</v>
      </c>
      <c r="BH35" s="143">
        <f>BG35+BF35</f>
        <v>1</v>
      </c>
      <c r="BI35" s="143">
        <v>1</v>
      </c>
      <c r="BJ35" s="143">
        <v>5</v>
      </c>
      <c r="BK35" s="143">
        <f>BJ35+BI35</f>
        <v>6</v>
      </c>
      <c r="BL35" s="141">
        <v>1</v>
      </c>
      <c r="BM35" s="143">
        <v>7</v>
      </c>
      <c r="BN35" s="143">
        <f>BM35+BL35</f>
        <v>8</v>
      </c>
      <c r="BO35" s="141">
        <v>2</v>
      </c>
      <c r="BP35" s="142">
        <v>7</v>
      </c>
      <c r="BQ35" s="143">
        <f>Table10093[[#This Row],[عام Public الربع الثاني عام2023م Quarter 2-2023]]+Table10093[[#This Row],[خاص Private الربع الثاني عام2023م Quarter 2-2023]]</f>
        <v>9</v>
      </c>
      <c r="BR35" s="141">
        <v>2</v>
      </c>
      <c r="BS35" s="143">
        <v>9</v>
      </c>
      <c r="BT35" s="143">
        <f>Table10093[[#This Row],[خاص Private الربع الثالث عام2023م Quarter 3-2023]]+Table10093[[#This Row],[عام Public الربع الثالث عام2023م Quarter 3-2023]]</f>
        <v>11</v>
      </c>
      <c r="BU35" s="141">
        <v>2</v>
      </c>
      <c r="BV35" s="142">
        <v>11</v>
      </c>
      <c r="BW35" s="143">
        <f>Table10093[[#This Row],[خاص Private لربع الرابع عام2023م Quarter 4-2023]]+Table10093[[#This Row],[عام Public الربع الرابع عام2023م Quarter 4-2023]]</f>
        <v>13</v>
      </c>
      <c r="BX35" s="143">
        <v>2</v>
      </c>
      <c r="BY35" s="143">
        <v>12</v>
      </c>
      <c r="BZ35" s="143">
        <f>Table10093[[#This Row],[عام Public الربع الأول عام2024م Quarter 1-2024]]+Table10093[[#This Row],[خاص Private الربع الأول عام2024م Quarter 1-2024]]</f>
        <v>14</v>
      </c>
      <c r="CA35" s="143">
        <v>2</v>
      </c>
      <c r="CB35" s="143">
        <v>13</v>
      </c>
      <c r="CC35" s="143">
        <f>Table10093[[#This Row],[عام Public الربع الثاني عام2024م Quarter 2-2024]]+Table10093[[#This Row],[خاص Private الربع الثاني عام2024م Quarter 2-2024]]</f>
        <v>15</v>
      </c>
      <c r="CD35" s="143">
        <v>2</v>
      </c>
      <c r="CE35" s="143">
        <v>16</v>
      </c>
      <c r="CF35" s="143">
        <f>Table10093[[#This Row],[خاص Private الربع الثالث عام2024م Quarter 3-2024]]+Table10093[[#This Row],[عام Public الربع الثالث عام2024م Quarter 3-2024]]</f>
        <v>18</v>
      </c>
      <c r="CG35" s="143">
        <v>2</v>
      </c>
      <c r="CH35" s="143">
        <v>15</v>
      </c>
      <c r="CI35" s="143">
        <v>17</v>
      </c>
      <c r="CJ35" s="143">
        <v>2</v>
      </c>
      <c r="CK35" s="143">
        <v>17</v>
      </c>
      <c r="CL35" s="143">
        <v>19</v>
      </c>
      <c r="CM35" s="143">
        <v>2</v>
      </c>
      <c r="CN35" s="143">
        <v>18</v>
      </c>
      <c r="CO35" s="143">
        <f>Table10093[[#This Row],[عام Public الربع الثاني عام2025م Quarter 2-2025]]+Table10093[[#This Row],[خاص Private الربع الثاني عام2025م Quarter 2-2025]]</f>
        <v>20</v>
      </c>
      <c r="CP35" s="246">
        <v>2</v>
      </c>
      <c r="CQ35" s="297">
        <v>19</v>
      </c>
      <c r="CR35" s="297">
        <v>21</v>
      </c>
    </row>
    <row r="36" spans="1:96" ht="48.95" customHeight="1" thickBot="1">
      <c r="A36" s="335">
        <v>31</v>
      </c>
      <c r="B36" s="332" t="s">
        <v>542</v>
      </c>
      <c r="C36" s="332" t="s">
        <v>543</v>
      </c>
      <c r="D36" s="141">
        <v>8</v>
      </c>
      <c r="E36" s="141">
        <v>3</v>
      </c>
      <c r="F36" s="141">
        <v>11</v>
      </c>
      <c r="G36" s="141">
        <v>7</v>
      </c>
      <c r="H36" s="141">
        <v>3</v>
      </c>
      <c r="I36" s="141">
        <v>10</v>
      </c>
      <c r="J36" s="141">
        <v>6</v>
      </c>
      <c r="K36" s="141">
        <v>3</v>
      </c>
      <c r="L36" s="141">
        <v>9</v>
      </c>
      <c r="M36" s="141">
        <v>6</v>
      </c>
      <c r="N36" s="143">
        <v>3</v>
      </c>
      <c r="O36" s="141">
        <v>9</v>
      </c>
      <c r="P36" s="141">
        <v>6</v>
      </c>
      <c r="Q36" s="143">
        <v>3</v>
      </c>
      <c r="R36" s="143">
        <v>9</v>
      </c>
      <c r="S36" s="141">
        <v>6</v>
      </c>
      <c r="T36" s="143">
        <v>4</v>
      </c>
      <c r="U36" s="143">
        <v>10</v>
      </c>
      <c r="V36" s="141">
        <v>6</v>
      </c>
      <c r="W36" s="143">
        <v>5</v>
      </c>
      <c r="X36" s="143">
        <f>W36+V36</f>
        <v>11</v>
      </c>
      <c r="Y36" s="141">
        <v>6</v>
      </c>
      <c r="Z36" s="143">
        <v>6</v>
      </c>
      <c r="AA36" s="143">
        <f>Z36+Y36</f>
        <v>12</v>
      </c>
      <c r="AB36" s="141">
        <v>6</v>
      </c>
      <c r="AC36" s="143">
        <v>4</v>
      </c>
      <c r="AD36" s="143">
        <f>AC36+AB36</f>
        <v>10</v>
      </c>
      <c r="AE36" s="141">
        <v>6</v>
      </c>
      <c r="AF36" s="143">
        <v>4</v>
      </c>
      <c r="AG36" s="143">
        <f>AF36+AE36</f>
        <v>10</v>
      </c>
      <c r="AH36" s="141">
        <v>6</v>
      </c>
      <c r="AI36" s="143">
        <v>5</v>
      </c>
      <c r="AJ36" s="143">
        <f>AI36+AH36</f>
        <v>11</v>
      </c>
      <c r="AK36" s="141">
        <v>6</v>
      </c>
      <c r="AL36" s="143">
        <v>5</v>
      </c>
      <c r="AM36" s="143">
        <f>AL36+AK36</f>
        <v>11</v>
      </c>
      <c r="AN36" s="141">
        <v>6</v>
      </c>
      <c r="AO36" s="143">
        <v>4</v>
      </c>
      <c r="AP36" s="143">
        <f>AO36+AN36</f>
        <v>10</v>
      </c>
      <c r="AQ36" s="141">
        <v>6</v>
      </c>
      <c r="AR36" s="143">
        <v>4</v>
      </c>
      <c r="AS36" s="143">
        <f>AR36+AQ36</f>
        <v>10</v>
      </c>
      <c r="AT36" s="141">
        <v>6</v>
      </c>
      <c r="AU36" s="143">
        <v>4</v>
      </c>
      <c r="AV36" s="143">
        <f>AU36+AT36</f>
        <v>10</v>
      </c>
      <c r="AW36" s="141">
        <v>6</v>
      </c>
      <c r="AX36" s="143">
        <v>3</v>
      </c>
      <c r="AY36" s="143">
        <f>AX36+AW36</f>
        <v>9</v>
      </c>
      <c r="AZ36" s="141">
        <v>6</v>
      </c>
      <c r="BA36" s="143">
        <v>3</v>
      </c>
      <c r="BB36" s="143">
        <f>BA36+AZ36</f>
        <v>9</v>
      </c>
      <c r="BC36" s="141">
        <v>6</v>
      </c>
      <c r="BD36" s="143">
        <v>3</v>
      </c>
      <c r="BE36" s="143">
        <f>BD36+BC36</f>
        <v>9</v>
      </c>
      <c r="BF36" s="141">
        <v>6</v>
      </c>
      <c r="BG36" s="143">
        <v>3</v>
      </c>
      <c r="BH36" s="143">
        <f>BG36+BF36</f>
        <v>9</v>
      </c>
      <c r="BI36" s="143">
        <v>6</v>
      </c>
      <c r="BJ36" s="143">
        <v>4</v>
      </c>
      <c r="BK36" s="143">
        <f>BJ36+BI36</f>
        <v>10</v>
      </c>
      <c r="BL36" s="141">
        <v>6</v>
      </c>
      <c r="BM36" s="143">
        <v>5</v>
      </c>
      <c r="BN36" s="143">
        <f>BM36+BL36</f>
        <v>11</v>
      </c>
      <c r="BO36" s="141">
        <v>5</v>
      </c>
      <c r="BP36" s="142">
        <v>5</v>
      </c>
      <c r="BQ36" s="143">
        <f>Table10093[[#This Row],[عام Public الربع الثاني عام2023م Quarter 2-2023]]+Table10093[[#This Row],[خاص Private الربع الثاني عام2023م Quarter 2-2023]]</f>
        <v>10</v>
      </c>
      <c r="BR36" s="141">
        <v>5</v>
      </c>
      <c r="BS36" s="143">
        <v>5</v>
      </c>
      <c r="BT36" s="143">
        <f>Table10093[[#This Row],[خاص Private الربع الثالث عام2023م Quarter 3-2023]]+Table10093[[#This Row],[عام Public الربع الثالث عام2023م Quarter 3-2023]]</f>
        <v>10</v>
      </c>
      <c r="BU36" s="141">
        <v>5</v>
      </c>
      <c r="BV36" s="142">
        <v>3</v>
      </c>
      <c r="BW36" s="143">
        <f>Table10093[[#This Row],[خاص Private لربع الرابع عام2023م Quarter 4-2023]]+Table10093[[#This Row],[عام Public الربع الرابع عام2023م Quarter 4-2023]]</f>
        <v>8</v>
      </c>
      <c r="BX36" s="143">
        <v>5</v>
      </c>
      <c r="BY36" s="143">
        <v>3</v>
      </c>
      <c r="BZ36" s="143">
        <f>Table10093[[#This Row],[عام Public الربع الأول عام2024م Quarter 1-2024]]+Table10093[[#This Row],[خاص Private الربع الأول عام2024م Quarter 1-2024]]</f>
        <v>8</v>
      </c>
      <c r="CA36" s="143">
        <v>5</v>
      </c>
      <c r="CB36" s="143">
        <v>2</v>
      </c>
      <c r="CC36" s="143">
        <f>Table10093[[#This Row],[عام Public الربع الثاني عام2024م Quarter 2-2024]]+Table10093[[#This Row],[خاص Private الربع الثاني عام2024م Quarter 2-2024]]</f>
        <v>7</v>
      </c>
      <c r="CD36" s="143">
        <v>5</v>
      </c>
      <c r="CE36" s="143">
        <v>5</v>
      </c>
      <c r="CF36" s="143">
        <f>Table10093[[#This Row],[خاص Private الربع الثالث عام2024م Quarter 3-2024]]+Table10093[[#This Row],[عام Public الربع الثالث عام2024م Quarter 3-2024]]</f>
        <v>10</v>
      </c>
      <c r="CG36" s="143">
        <v>5</v>
      </c>
      <c r="CH36" s="143">
        <v>7</v>
      </c>
      <c r="CI36" s="143">
        <v>12</v>
      </c>
      <c r="CJ36" s="143">
        <v>5</v>
      </c>
      <c r="CK36" s="143">
        <v>9</v>
      </c>
      <c r="CL36" s="143">
        <v>14</v>
      </c>
      <c r="CM36" s="143">
        <v>4</v>
      </c>
      <c r="CN36" s="143">
        <v>11</v>
      </c>
      <c r="CO36" s="143">
        <f>Table10093[[#This Row],[عام Public الربع الثاني عام2025م Quarter 2-2025]]+Table10093[[#This Row],[خاص Private الربع الثاني عام2025م Quarter 2-2025]]</f>
        <v>15</v>
      </c>
      <c r="CP36" s="246">
        <v>5</v>
      </c>
      <c r="CQ36" s="297">
        <v>14</v>
      </c>
      <c r="CR36" s="297">
        <v>19</v>
      </c>
    </row>
    <row r="37" spans="1:96" s="22" customFormat="1" ht="48.95" customHeight="1" thickBot="1">
      <c r="A37" s="335">
        <v>35</v>
      </c>
      <c r="B37" s="333" t="s">
        <v>886</v>
      </c>
      <c r="C37" s="333" t="s">
        <v>622</v>
      </c>
      <c r="D37" s="147" t="s">
        <v>5</v>
      </c>
      <c r="E37" s="147" t="s">
        <v>5</v>
      </c>
      <c r="F37" s="147" t="s">
        <v>5</v>
      </c>
      <c r="G37" s="147" t="s">
        <v>5</v>
      </c>
      <c r="H37" s="147" t="s">
        <v>5</v>
      </c>
      <c r="I37" s="147" t="s">
        <v>5</v>
      </c>
      <c r="J37" s="147" t="s">
        <v>5</v>
      </c>
      <c r="K37" s="147" t="s">
        <v>5</v>
      </c>
      <c r="L37" s="147" t="s">
        <v>5</v>
      </c>
      <c r="M37" s="147" t="s">
        <v>5</v>
      </c>
      <c r="N37" s="147" t="s">
        <v>5</v>
      </c>
      <c r="O37" s="147" t="s">
        <v>5</v>
      </c>
      <c r="P37" s="147" t="s">
        <v>5</v>
      </c>
      <c r="Q37" s="147" t="s">
        <v>5</v>
      </c>
      <c r="R37" s="147" t="s">
        <v>5</v>
      </c>
      <c r="S37" s="147" t="s">
        <v>5</v>
      </c>
      <c r="T37" s="147" t="s">
        <v>5</v>
      </c>
      <c r="U37" s="147" t="s">
        <v>5</v>
      </c>
      <c r="V37" s="147" t="s">
        <v>5</v>
      </c>
      <c r="W37" s="147" t="s">
        <v>5</v>
      </c>
      <c r="X37" s="147" t="s">
        <v>5</v>
      </c>
      <c r="Y37" s="147" t="s">
        <v>5</v>
      </c>
      <c r="Z37" s="147" t="s">
        <v>5</v>
      </c>
      <c r="AA37" s="147" t="s">
        <v>5</v>
      </c>
      <c r="AB37" s="147" t="s">
        <v>5</v>
      </c>
      <c r="AC37" s="147" t="s">
        <v>5</v>
      </c>
      <c r="AD37" s="147" t="s">
        <v>5</v>
      </c>
      <c r="AE37" s="147" t="s">
        <v>5</v>
      </c>
      <c r="AF37" s="147" t="s">
        <v>5</v>
      </c>
      <c r="AG37" s="147" t="s">
        <v>5</v>
      </c>
      <c r="AH37" s="147" t="s">
        <v>5</v>
      </c>
      <c r="AI37" s="147" t="s">
        <v>5</v>
      </c>
      <c r="AJ37" s="147" t="s">
        <v>5</v>
      </c>
      <c r="AK37" s="147" t="s">
        <v>5</v>
      </c>
      <c r="AL37" s="147" t="s">
        <v>5</v>
      </c>
      <c r="AM37" s="147" t="s">
        <v>5</v>
      </c>
      <c r="AN37" s="147" t="s">
        <v>5</v>
      </c>
      <c r="AO37" s="147" t="s">
        <v>5</v>
      </c>
      <c r="AP37" s="147" t="s">
        <v>5</v>
      </c>
      <c r="AQ37" s="147" t="s">
        <v>5</v>
      </c>
      <c r="AR37" s="147" t="s">
        <v>5</v>
      </c>
      <c r="AS37" s="147" t="s">
        <v>5</v>
      </c>
      <c r="AT37" s="147" t="s">
        <v>5</v>
      </c>
      <c r="AU37" s="147" t="s">
        <v>5</v>
      </c>
      <c r="AV37" s="147" t="s">
        <v>5</v>
      </c>
      <c r="AW37" s="147" t="s">
        <v>5</v>
      </c>
      <c r="AX37" s="147" t="s">
        <v>5</v>
      </c>
      <c r="AY37" s="147" t="s">
        <v>5</v>
      </c>
      <c r="AZ37" s="147" t="s">
        <v>5</v>
      </c>
      <c r="BA37" s="147" t="s">
        <v>5</v>
      </c>
      <c r="BB37" s="147" t="s">
        <v>5</v>
      </c>
      <c r="BC37" s="147" t="s">
        <v>5</v>
      </c>
      <c r="BD37" s="147" t="s">
        <v>5</v>
      </c>
      <c r="BE37" s="147" t="s">
        <v>5</v>
      </c>
      <c r="BF37" s="147" t="s">
        <v>5</v>
      </c>
      <c r="BG37" s="147" t="s">
        <v>5</v>
      </c>
      <c r="BH37" s="147" t="s">
        <v>5</v>
      </c>
      <c r="BI37" s="147" t="s">
        <v>5</v>
      </c>
      <c r="BJ37" s="147" t="s">
        <v>5</v>
      </c>
      <c r="BK37" s="147" t="s">
        <v>5</v>
      </c>
      <c r="BL37" s="147" t="s">
        <v>5</v>
      </c>
      <c r="BM37" s="147" t="s">
        <v>5</v>
      </c>
      <c r="BN37" s="147" t="s">
        <v>5</v>
      </c>
      <c r="BO37" s="147" t="s">
        <v>5</v>
      </c>
      <c r="BP37" s="147" t="s">
        <v>5</v>
      </c>
      <c r="BQ37" s="147" t="s">
        <v>5</v>
      </c>
      <c r="BR37" s="147" t="s">
        <v>5</v>
      </c>
      <c r="BS37" s="147" t="s">
        <v>5</v>
      </c>
      <c r="BT37" s="147" t="s">
        <v>5</v>
      </c>
      <c r="BU37" s="143" t="s">
        <v>5</v>
      </c>
      <c r="BV37" s="142" t="s">
        <v>5</v>
      </c>
      <c r="BW37" s="143" t="s">
        <v>5</v>
      </c>
      <c r="BX37" s="143" t="s">
        <v>5</v>
      </c>
      <c r="BY37" s="143" t="s">
        <v>5</v>
      </c>
      <c r="BZ37" s="143" t="s">
        <v>5</v>
      </c>
      <c r="CA37" s="143" t="s">
        <v>5</v>
      </c>
      <c r="CB37" s="143" t="s">
        <v>5</v>
      </c>
      <c r="CC37" s="143" t="s">
        <v>5</v>
      </c>
      <c r="CD37" s="143" t="s">
        <v>5</v>
      </c>
      <c r="CE37" s="143" t="s">
        <v>5</v>
      </c>
      <c r="CF37" s="143" t="s">
        <v>5</v>
      </c>
      <c r="CG37" s="143">
        <v>0</v>
      </c>
      <c r="CH37" s="143">
        <v>1</v>
      </c>
      <c r="CI37" s="143">
        <v>1</v>
      </c>
      <c r="CJ37" s="143">
        <v>1</v>
      </c>
      <c r="CK37" s="143">
        <v>9</v>
      </c>
      <c r="CL37" s="143">
        <v>10</v>
      </c>
      <c r="CM37" s="143">
        <v>1</v>
      </c>
      <c r="CN37" s="143">
        <v>12</v>
      </c>
      <c r="CO37" s="143">
        <f>Table10093[[#This Row],[عام Public الربع الثاني عام2025م Quarter 2-2025]]+Table10093[[#This Row],[خاص Private الربع الثاني عام2025م Quarter 2-2025]]</f>
        <v>13</v>
      </c>
      <c r="CP37" s="246">
        <v>2</v>
      </c>
      <c r="CQ37" s="297">
        <v>17</v>
      </c>
      <c r="CR37" s="297">
        <v>19</v>
      </c>
    </row>
    <row r="38" spans="1:96" ht="48.95" customHeight="1" thickBot="1">
      <c r="A38" s="335">
        <v>25</v>
      </c>
      <c r="B38" s="333" t="s">
        <v>528</v>
      </c>
      <c r="C38" s="333" t="s">
        <v>529</v>
      </c>
      <c r="D38" s="145">
        <v>3</v>
      </c>
      <c r="E38" s="145">
        <v>2</v>
      </c>
      <c r="F38" s="145">
        <v>5</v>
      </c>
      <c r="G38" s="145">
        <v>3</v>
      </c>
      <c r="H38" s="145">
        <v>2</v>
      </c>
      <c r="I38" s="145">
        <v>5</v>
      </c>
      <c r="J38" s="145">
        <v>3</v>
      </c>
      <c r="K38" s="145">
        <v>2</v>
      </c>
      <c r="L38" s="145">
        <v>5</v>
      </c>
      <c r="M38" s="145">
        <v>3</v>
      </c>
      <c r="N38" s="147">
        <v>2</v>
      </c>
      <c r="O38" s="145">
        <v>5</v>
      </c>
      <c r="P38" s="145">
        <v>3</v>
      </c>
      <c r="Q38" s="147">
        <v>2</v>
      </c>
      <c r="R38" s="147">
        <v>5</v>
      </c>
      <c r="S38" s="145">
        <v>3</v>
      </c>
      <c r="T38" s="147">
        <v>2</v>
      </c>
      <c r="U38" s="147">
        <v>5</v>
      </c>
      <c r="V38" s="145">
        <v>3</v>
      </c>
      <c r="W38" s="147">
        <v>3</v>
      </c>
      <c r="X38" s="147">
        <f t="shared" ref="X38:X43" si="15">W38+V38</f>
        <v>6</v>
      </c>
      <c r="Y38" s="463">
        <v>3</v>
      </c>
      <c r="Z38" s="463">
        <v>5</v>
      </c>
      <c r="AA38" s="147">
        <f t="shared" ref="AA38:AA43" si="16">Z38+Y38</f>
        <v>8</v>
      </c>
      <c r="AB38" s="145">
        <v>1</v>
      </c>
      <c r="AC38" s="147">
        <v>6</v>
      </c>
      <c r="AD38" s="147">
        <f t="shared" ref="AD38:AD43" si="17">AC38+AB38</f>
        <v>7</v>
      </c>
      <c r="AE38" s="145">
        <v>1</v>
      </c>
      <c r="AF38" s="147">
        <v>6</v>
      </c>
      <c r="AG38" s="147">
        <f t="shared" ref="AG38:AG43" si="18">AF38+AE38</f>
        <v>7</v>
      </c>
      <c r="AH38" s="145">
        <v>1</v>
      </c>
      <c r="AI38" s="147">
        <v>7</v>
      </c>
      <c r="AJ38" s="147">
        <f t="shared" ref="AJ38:AJ43" si="19">AI38+AH38</f>
        <v>8</v>
      </c>
      <c r="AK38" s="145">
        <v>1</v>
      </c>
      <c r="AL38" s="147">
        <v>8</v>
      </c>
      <c r="AM38" s="147">
        <f t="shared" ref="AM38:AM43" si="20">AL38+AK38</f>
        <v>9</v>
      </c>
      <c r="AN38" s="145">
        <v>1</v>
      </c>
      <c r="AO38" s="147">
        <v>9</v>
      </c>
      <c r="AP38" s="147">
        <f t="shared" ref="AP38:AP43" si="21">AO38+AN38</f>
        <v>10</v>
      </c>
      <c r="AQ38" s="145">
        <v>1</v>
      </c>
      <c r="AR38" s="147">
        <v>9</v>
      </c>
      <c r="AS38" s="147">
        <f t="shared" ref="AS38:AS43" si="22">AR38+AQ38</f>
        <v>10</v>
      </c>
      <c r="AT38" s="145">
        <v>2</v>
      </c>
      <c r="AU38" s="147">
        <v>10</v>
      </c>
      <c r="AV38" s="147">
        <f t="shared" ref="AV38:AV43" si="23">AU38+AT38</f>
        <v>12</v>
      </c>
      <c r="AW38" s="145">
        <v>2</v>
      </c>
      <c r="AX38" s="147">
        <v>10</v>
      </c>
      <c r="AY38" s="147">
        <f t="shared" ref="AY38:AY43" si="24">AX38+AW38</f>
        <v>12</v>
      </c>
      <c r="AZ38" s="145">
        <v>2</v>
      </c>
      <c r="BA38" s="147">
        <v>11</v>
      </c>
      <c r="BB38" s="147">
        <f t="shared" ref="BB38:BB43" si="25">BA38+AZ38</f>
        <v>13</v>
      </c>
      <c r="BC38" s="463">
        <v>2</v>
      </c>
      <c r="BD38" s="463">
        <v>9</v>
      </c>
      <c r="BE38" s="147">
        <f t="shared" ref="BE38:BE43" si="26">BD38+BC38</f>
        <v>11</v>
      </c>
      <c r="BF38" s="463">
        <v>2</v>
      </c>
      <c r="BG38" s="463">
        <v>9</v>
      </c>
      <c r="BH38" s="147">
        <f t="shared" ref="BH38:BH43" si="27">BG38+BF38</f>
        <v>11</v>
      </c>
      <c r="BI38" s="147">
        <v>2</v>
      </c>
      <c r="BJ38" s="147">
        <v>9</v>
      </c>
      <c r="BK38" s="147">
        <f t="shared" ref="BK38:BK43" si="28">BJ38+BI38</f>
        <v>11</v>
      </c>
      <c r="BL38" s="145">
        <v>2</v>
      </c>
      <c r="BM38" s="147">
        <v>10</v>
      </c>
      <c r="BN38" s="147">
        <f t="shared" ref="BN38:BN43" si="29">BM38+BL38</f>
        <v>12</v>
      </c>
      <c r="BO38" s="145">
        <v>2</v>
      </c>
      <c r="BP38" s="147">
        <v>10</v>
      </c>
      <c r="BQ38" s="147">
        <f>Table10093[[#This Row],[عام Public الربع الثاني عام2023م Quarter 2-2023]]+Table10093[[#This Row],[خاص Private الربع الثاني عام2023م Quarter 2-2023]]</f>
        <v>12</v>
      </c>
      <c r="BR38" s="145">
        <v>2</v>
      </c>
      <c r="BS38" s="147">
        <v>11</v>
      </c>
      <c r="BT38" s="147">
        <f>Table10093[[#This Row],[خاص Private الربع الثالث عام2023م Quarter 3-2023]]+Table10093[[#This Row],[عام Public الربع الثالث عام2023م Quarter 3-2023]]</f>
        <v>13</v>
      </c>
      <c r="BU38" s="245">
        <v>2</v>
      </c>
      <c r="BV38" s="244">
        <v>10</v>
      </c>
      <c r="BW38" s="246">
        <f>Table10093[[#This Row],[خاص Private لربع الرابع عام2023م Quarter 4-2023]]+Table10093[[#This Row],[عام Public الربع الرابع عام2023م Quarter 4-2023]]</f>
        <v>12</v>
      </c>
      <c r="BX38" s="143">
        <v>3</v>
      </c>
      <c r="BY38" s="143">
        <v>10</v>
      </c>
      <c r="BZ38" s="143">
        <f>Table10093[[#This Row],[عام Public الربع الأول عام2024م Quarter 1-2024]]+Table10093[[#This Row],[خاص Private الربع الأول عام2024م Quarter 1-2024]]</f>
        <v>13</v>
      </c>
      <c r="CA38" s="143">
        <v>3</v>
      </c>
      <c r="CB38" s="143">
        <v>10</v>
      </c>
      <c r="CC38" s="143">
        <f>Table10093[[#This Row],[عام Public الربع الثاني عام2024م Quarter 2-2024]]+Table10093[[#This Row],[خاص Private الربع الثاني عام2024م Quarter 2-2024]]</f>
        <v>13</v>
      </c>
      <c r="CD38" s="143">
        <v>2</v>
      </c>
      <c r="CE38" s="143">
        <v>10</v>
      </c>
      <c r="CF38" s="143">
        <f>Table10093[[#This Row],[خاص Private الربع الثالث عام2024م Quarter 3-2024]]+Table10093[[#This Row],[عام Public الربع الثالث عام2024م Quarter 3-2024]]</f>
        <v>12</v>
      </c>
      <c r="CG38" s="143">
        <v>2</v>
      </c>
      <c r="CH38" s="143">
        <v>11</v>
      </c>
      <c r="CI38" s="143">
        <v>13</v>
      </c>
      <c r="CJ38" s="143">
        <v>2</v>
      </c>
      <c r="CK38" s="143">
        <v>12</v>
      </c>
      <c r="CL38" s="143">
        <v>14</v>
      </c>
      <c r="CM38" s="143">
        <v>2</v>
      </c>
      <c r="CN38" s="143">
        <v>17</v>
      </c>
      <c r="CO38" s="143">
        <f>Table10093[[#This Row],[عام Public الربع الثاني عام2025م Quarter 2-2025]]+Table10093[[#This Row],[خاص Private الربع الثاني عام2025م Quarter 2-2025]]</f>
        <v>19</v>
      </c>
      <c r="CP38" s="246">
        <v>2</v>
      </c>
      <c r="CQ38" s="297">
        <v>16</v>
      </c>
      <c r="CR38" s="297">
        <v>18</v>
      </c>
    </row>
    <row r="39" spans="1:96" ht="48.95" customHeight="1" thickBot="1">
      <c r="A39" s="335">
        <v>36</v>
      </c>
      <c r="B39" s="333" t="s">
        <v>562</v>
      </c>
      <c r="C39" s="333" t="s">
        <v>563</v>
      </c>
      <c r="D39" s="145">
        <v>5</v>
      </c>
      <c r="E39" s="145">
        <v>12</v>
      </c>
      <c r="F39" s="145">
        <v>17</v>
      </c>
      <c r="G39" s="145">
        <v>5</v>
      </c>
      <c r="H39" s="145">
        <v>12</v>
      </c>
      <c r="I39" s="145">
        <v>17</v>
      </c>
      <c r="J39" s="145">
        <v>5</v>
      </c>
      <c r="K39" s="145">
        <v>11</v>
      </c>
      <c r="L39" s="145">
        <v>16</v>
      </c>
      <c r="M39" s="145">
        <v>5</v>
      </c>
      <c r="N39" s="147">
        <v>12</v>
      </c>
      <c r="O39" s="145">
        <v>17</v>
      </c>
      <c r="P39" s="145">
        <v>5</v>
      </c>
      <c r="Q39" s="147">
        <v>8</v>
      </c>
      <c r="R39" s="147">
        <v>13</v>
      </c>
      <c r="S39" s="145">
        <v>5</v>
      </c>
      <c r="T39" s="147">
        <v>8</v>
      </c>
      <c r="U39" s="147">
        <v>13</v>
      </c>
      <c r="V39" s="145">
        <v>5</v>
      </c>
      <c r="W39" s="147">
        <v>10</v>
      </c>
      <c r="X39" s="147">
        <f t="shared" si="15"/>
        <v>15</v>
      </c>
      <c r="Y39" s="145">
        <v>5</v>
      </c>
      <c r="Z39" s="147">
        <v>12</v>
      </c>
      <c r="AA39" s="147">
        <f t="shared" si="16"/>
        <v>17</v>
      </c>
      <c r="AB39" s="145">
        <v>3</v>
      </c>
      <c r="AC39" s="147">
        <v>12</v>
      </c>
      <c r="AD39" s="147">
        <f t="shared" si="17"/>
        <v>15</v>
      </c>
      <c r="AE39" s="145">
        <v>3</v>
      </c>
      <c r="AF39" s="147">
        <v>12</v>
      </c>
      <c r="AG39" s="147">
        <f t="shared" si="18"/>
        <v>15</v>
      </c>
      <c r="AH39" s="145">
        <v>3</v>
      </c>
      <c r="AI39" s="147">
        <v>13</v>
      </c>
      <c r="AJ39" s="147">
        <f t="shared" si="19"/>
        <v>16</v>
      </c>
      <c r="AK39" s="145">
        <v>4</v>
      </c>
      <c r="AL39" s="147">
        <v>11</v>
      </c>
      <c r="AM39" s="147">
        <f t="shared" si="20"/>
        <v>15</v>
      </c>
      <c r="AN39" s="145">
        <v>4</v>
      </c>
      <c r="AO39" s="147">
        <v>11</v>
      </c>
      <c r="AP39" s="147">
        <f t="shared" si="21"/>
        <v>15</v>
      </c>
      <c r="AQ39" s="145">
        <v>4</v>
      </c>
      <c r="AR39" s="147">
        <v>11</v>
      </c>
      <c r="AS39" s="147">
        <f t="shared" si="22"/>
        <v>15</v>
      </c>
      <c r="AT39" s="145">
        <v>4</v>
      </c>
      <c r="AU39" s="147">
        <v>11</v>
      </c>
      <c r="AV39" s="147">
        <f t="shared" si="23"/>
        <v>15</v>
      </c>
      <c r="AW39" s="145">
        <v>3</v>
      </c>
      <c r="AX39" s="147">
        <v>10</v>
      </c>
      <c r="AY39" s="147">
        <f t="shared" si="24"/>
        <v>13</v>
      </c>
      <c r="AZ39" s="145">
        <v>3</v>
      </c>
      <c r="BA39" s="147">
        <v>12</v>
      </c>
      <c r="BB39" s="147">
        <f t="shared" si="25"/>
        <v>15</v>
      </c>
      <c r="BC39" s="463">
        <v>3</v>
      </c>
      <c r="BD39" s="463">
        <v>13</v>
      </c>
      <c r="BE39" s="147">
        <f t="shared" si="26"/>
        <v>16</v>
      </c>
      <c r="BF39" s="463">
        <v>3</v>
      </c>
      <c r="BG39" s="463">
        <v>12</v>
      </c>
      <c r="BH39" s="147">
        <f t="shared" si="27"/>
        <v>15</v>
      </c>
      <c r="BI39" s="147">
        <v>3</v>
      </c>
      <c r="BJ39" s="147">
        <v>12</v>
      </c>
      <c r="BK39" s="147">
        <f t="shared" si="28"/>
        <v>15</v>
      </c>
      <c r="BL39" s="145">
        <v>3</v>
      </c>
      <c r="BM39" s="147">
        <v>12</v>
      </c>
      <c r="BN39" s="147">
        <f t="shared" si="29"/>
        <v>15</v>
      </c>
      <c r="BO39" s="145">
        <v>3</v>
      </c>
      <c r="BP39" s="147">
        <v>11</v>
      </c>
      <c r="BQ39" s="147">
        <f>Table10093[[#This Row],[عام Public الربع الثاني عام2023م Quarter 2-2023]]+Table10093[[#This Row],[خاص Private الربع الثاني عام2023م Quarter 2-2023]]</f>
        <v>14</v>
      </c>
      <c r="BR39" s="145">
        <v>3</v>
      </c>
      <c r="BS39" s="147">
        <v>14</v>
      </c>
      <c r="BT39" s="147">
        <f>Table10093[[#This Row],[خاص Private الربع الثالث عام2023م Quarter 3-2023]]+Table10093[[#This Row],[عام Public الربع الثالث عام2023م Quarter 3-2023]]</f>
        <v>17</v>
      </c>
      <c r="BU39" s="245">
        <v>3</v>
      </c>
      <c r="BV39" s="244">
        <v>14</v>
      </c>
      <c r="BW39" s="246">
        <f>Table10093[[#This Row],[خاص Private لربع الرابع عام2023م Quarter 4-2023]]+Table10093[[#This Row],[عام Public الربع الرابع عام2023م Quarter 4-2023]]</f>
        <v>17</v>
      </c>
      <c r="BX39" s="143">
        <v>3</v>
      </c>
      <c r="BY39" s="143">
        <v>14</v>
      </c>
      <c r="BZ39" s="143">
        <f>Table10093[[#This Row],[عام Public الربع الأول عام2024م Quarter 1-2024]]+Table10093[[#This Row],[خاص Private الربع الأول عام2024م Quarter 1-2024]]</f>
        <v>17</v>
      </c>
      <c r="CA39" s="143">
        <v>3</v>
      </c>
      <c r="CB39" s="143">
        <v>14</v>
      </c>
      <c r="CC39" s="143">
        <f>Table10093[[#This Row],[عام Public الربع الثاني عام2024م Quarter 2-2024]]+Table10093[[#This Row],[خاص Private الربع الثاني عام2024م Quarter 2-2024]]</f>
        <v>17</v>
      </c>
      <c r="CD39" s="143">
        <v>3</v>
      </c>
      <c r="CE39" s="143">
        <v>12</v>
      </c>
      <c r="CF39" s="143">
        <f>Table10093[[#This Row],[خاص Private الربع الثالث عام2024م Quarter 3-2024]]+Table10093[[#This Row],[عام Public الربع الثالث عام2024م Quarter 3-2024]]</f>
        <v>15</v>
      </c>
      <c r="CG39" s="143">
        <v>3</v>
      </c>
      <c r="CH39" s="143">
        <v>11</v>
      </c>
      <c r="CI39" s="143">
        <v>14</v>
      </c>
      <c r="CJ39" s="143">
        <v>3</v>
      </c>
      <c r="CK39" s="143">
        <v>9</v>
      </c>
      <c r="CL39" s="143">
        <v>12</v>
      </c>
      <c r="CM39" s="143">
        <v>3</v>
      </c>
      <c r="CN39" s="143">
        <v>9</v>
      </c>
      <c r="CO39" s="143">
        <f>Table10093[[#This Row],[عام Public الربع الثاني عام2025م Quarter 2-2025]]+Table10093[[#This Row],[خاص Private الربع الثاني عام2025م Quarter 2-2025]]</f>
        <v>12</v>
      </c>
      <c r="CP39" s="246">
        <v>4</v>
      </c>
      <c r="CQ39" s="297">
        <v>14</v>
      </c>
      <c r="CR39" s="297">
        <v>18</v>
      </c>
    </row>
    <row r="40" spans="1:96" ht="48.95" customHeight="1" thickBot="1">
      <c r="A40" s="335">
        <v>26</v>
      </c>
      <c r="B40" s="196" t="s">
        <v>538</v>
      </c>
      <c r="C40" s="196" t="s">
        <v>539</v>
      </c>
      <c r="D40" s="141">
        <v>5</v>
      </c>
      <c r="E40" s="141">
        <v>1</v>
      </c>
      <c r="F40" s="141">
        <v>6</v>
      </c>
      <c r="G40" s="141">
        <v>5</v>
      </c>
      <c r="H40" s="141">
        <v>1</v>
      </c>
      <c r="I40" s="141">
        <v>6</v>
      </c>
      <c r="J40" s="141">
        <v>5</v>
      </c>
      <c r="K40" s="141">
        <v>1</v>
      </c>
      <c r="L40" s="141">
        <v>6</v>
      </c>
      <c r="M40" s="141">
        <v>5</v>
      </c>
      <c r="N40" s="142">
        <v>1</v>
      </c>
      <c r="O40" s="141">
        <v>6</v>
      </c>
      <c r="P40" s="141">
        <v>5</v>
      </c>
      <c r="Q40" s="142">
        <v>1</v>
      </c>
      <c r="R40" s="143">
        <v>6</v>
      </c>
      <c r="S40" s="141">
        <v>5</v>
      </c>
      <c r="T40" s="142">
        <v>2</v>
      </c>
      <c r="U40" s="143">
        <v>7</v>
      </c>
      <c r="V40" s="141">
        <v>5</v>
      </c>
      <c r="W40" s="142">
        <v>2</v>
      </c>
      <c r="X40" s="143">
        <f t="shared" si="15"/>
        <v>7</v>
      </c>
      <c r="Y40" s="141">
        <v>5</v>
      </c>
      <c r="Z40" s="142">
        <v>2</v>
      </c>
      <c r="AA40" s="143">
        <f t="shared" si="16"/>
        <v>7</v>
      </c>
      <c r="AB40" s="141">
        <v>5</v>
      </c>
      <c r="AC40" s="142">
        <v>3</v>
      </c>
      <c r="AD40" s="143">
        <f t="shared" si="17"/>
        <v>8</v>
      </c>
      <c r="AE40" s="141">
        <v>5</v>
      </c>
      <c r="AF40" s="142">
        <v>3</v>
      </c>
      <c r="AG40" s="143">
        <f t="shared" si="18"/>
        <v>8</v>
      </c>
      <c r="AH40" s="141">
        <v>5</v>
      </c>
      <c r="AI40" s="142">
        <v>3</v>
      </c>
      <c r="AJ40" s="143">
        <f t="shared" si="19"/>
        <v>8</v>
      </c>
      <c r="AK40" s="141">
        <v>5</v>
      </c>
      <c r="AL40" s="142">
        <v>3</v>
      </c>
      <c r="AM40" s="143">
        <f t="shared" si="20"/>
        <v>8</v>
      </c>
      <c r="AN40" s="141">
        <v>5</v>
      </c>
      <c r="AO40" s="142">
        <v>4</v>
      </c>
      <c r="AP40" s="143">
        <f t="shared" si="21"/>
        <v>9</v>
      </c>
      <c r="AQ40" s="141">
        <v>5</v>
      </c>
      <c r="AR40" s="142">
        <v>4</v>
      </c>
      <c r="AS40" s="143">
        <f t="shared" si="22"/>
        <v>9</v>
      </c>
      <c r="AT40" s="141">
        <v>5</v>
      </c>
      <c r="AU40" s="142">
        <v>4</v>
      </c>
      <c r="AV40" s="143">
        <f t="shared" si="23"/>
        <v>9</v>
      </c>
      <c r="AW40" s="141">
        <v>5</v>
      </c>
      <c r="AX40" s="142">
        <v>4</v>
      </c>
      <c r="AY40" s="143">
        <f t="shared" si="24"/>
        <v>9</v>
      </c>
      <c r="AZ40" s="141">
        <v>5</v>
      </c>
      <c r="BA40" s="142">
        <v>4</v>
      </c>
      <c r="BB40" s="143">
        <f t="shared" si="25"/>
        <v>9</v>
      </c>
      <c r="BC40" s="141">
        <v>5</v>
      </c>
      <c r="BD40" s="142">
        <v>4</v>
      </c>
      <c r="BE40" s="143">
        <f t="shared" si="26"/>
        <v>9</v>
      </c>
      <c r="BF40" s="141">
        <v>5</v>
      </c>
      <c r="BG40" s="142">
        <v>3</v>
      </c>
      <c r="BH40" s="143">
        <f t="shared" si="27"/>
        <v>8</v>
      </c>
      <c r="BI40" s="143">
        <v>5</v>
      </c>
      <c r="BJ40" s="142">
        <v>3</v>
      </c>
      <c r="BK40" s="143">
        <f t="shared" si="28"/>
        <v>8</v>
      </c>
      <c r="BL40" s="141">
        <v>5</v>
      </c>
      <c r="BM40" s="142">
        <v>6</v>
      </c>
      <c r="BN40" s="143">
        <f t="shared" si="29"/>
        <v>11</v>
      </c>
      <c r="BO40" s="141">
        <v>5</v>
      </c>
      <c r="BP40" s="142">
        <v>7</v>
      </c>
      <c r="BQ40" s="143">
        <f>Table10093[[#This Row],[عام Public الربع الثاني عام2023م Quarter 2-2023]]+Table10093[[#This Row],[خاص Private الربع الثاني عام2023م Quarter 2-2023]]</f>
        <v>12</v>
      </c>
      <c r="BR40" s="141">
        <v>5</v>
      </c>
      <c r="BS40" s="142">
        <v>8</v>
      </c>
      <c r="BT40" s="143">
        <f>Table10093[[#This Row],[خاص Private الربع الثالث عام2023م Quarter 3-2023]]+Table10093[[#This Row],[عام Public الربع الثالث عام2023م Quarter 3-2023]]</f>
        <v>13</v>
      </c>
      <c r="BU40" s="141">
        <v>5</v>
      </c>
      <c r="BV40" s="143">
        <v>10</v>
      </c>
      <c r="BW40" s="143">
        <f>Table10093[[#This Row],[خاص Private لربع الرابع عام2023م Quarter 4-2023]]+Table10093[[#This Row],[عام Public الربع الرابع عام2023م Quarter 4-2023]]</f>
        <v>15</v>
      </c>
      <c r="BX40" s="143">
        <v>5</v>
      </c>
      <c r="BY40" s="143">
        <v>11</v>
      </c>
      <c r="BZ40" s="143">
        <f>Table10093[[#This Row],[عام Public الربع الأول عام2024م Quarter 1-2024]]+Table10093[[#This Row],[خاص Private الربع الأول عام2024م Quarter 1-2024]]</f>
        <v>16</v>
      </c>
      <c r="CA40" s="143">
        <v>5</v>
      </c>
      <c r="CB40" s="143">
        <v>11</v>
      </c>
      <c r="CC40" s="143">
        <f>Table10093[[#This Row],[عام Public الربع الثاني عام2024م Quarter 2-2024]]+Table10093[[#This Row],[خاص Private الربع الثاني عام2024م Quarter 2-2024]]</f>
        <v>16</v>
      </c>
      <c r="CD40" s="143">
        <v>5</v>
      </c>
      <c r="CE40" s="143">
        <v>12</v>
      </c>
      <c r="CF40" s="143">
        <f>Table10093[[#This Row],[خاص Private الربع الثالث عام2024م Quarter 3-2024]]+Table10093[[#This Row],[عام Public الربع الثالث عام2024م Quarter 3-2024]]</f>
        <v>17</v>
      </c>
      <c r="CG40" s="143">
        <v>5</v>
      </c>
      <c r="CH40" s="143">
        <v>12</v>
      </c>
      <c r="CI40" s="143">
        <v>17</v>
      </c>
      <c r="CJ40" s="143">
        <v>5</v>
      </c>
      <c r="CK40" s="143">
        <v>12</v>
      </c>
      <c r="CL40" s="143">
        <v>17</v>
      </c>
      <c r="CM40" s="143">
        <v>5</v>
      </c>
      <c r="CN40" s="143">
        <v>12</v>
      </c>
      <c r="CO40" s="143">
        <f>Table10093[[#This Row],[عام Public الربع الثاني عام2025م Quarter 2-2025]]+Table10093[[#This Row],[خاص Private الربع الثاني عام2025م Quarter 2-2025]]</f>
        <v>17</v>
      </c>
      <c r="CP40" s="246">
        <v>5</v>
      </c>
      <c r="CQ40" s="297">
        <v>12</v>
      </c>
      <c r="CR40" s="297">
        <v>17</v>
      </c>
    </row>
    <row r="41" spans="1:96" ht="48.95" customHeight="1" thickBot="1">
      <c r="A41" s="335">
        <v>27</v>
      </c>
      <c r="B41" s="144" t="s">
        <v>556</v>
      </c>
      <c r="C41" s="144" t="s">
        <v>557</v>
      </c>
      <c r="D41" s="145">
        <v>1</v>
      </c>
      <c r="E41" s="145">
        <v>2</v>
      </c>
      <c r="F41" s="145">
        <v>3</v>
      </c>
      <c r="G41" s="145">
        <v>1</v>
      </c>
      <c r="H41" s="145">
        <v>2</v>
      </c>
      <c r="I41" s="145">
        <v>3</v>
      </c>
      <c r="J41" s="145">
        <v>1</v>
      </c>
      <c r="K41" s="145">
        <v>1</v>
      </c>
      <c r="L41" s="145">
        <v>2</v>
      </c>
      <c r="M41" s="145">
        <v>1</v>
      </c>
      <c r="N41" s="146">
        <v>1</v>
      </c>
      <c r="O41" s="145">
        <v>2</v>
      </c>
      <c r="P41" s="145">
        <v>1</v>
      </c>
      <c r="Q41" s="146">
        <v>1</v>
      </c>
      <c r="R41" s="147">
        <v>2</v>
      </c>
      <c r="S41" s="145">
        <v>1</v>
      </c>
      <c r="T41" s="146">
        <v>2</v>
      </c>
      <c r="U41" s="147">
        <v>3</v>
      </c>
      <c r="V41" s="145">
        <v>1</v>
      </c>
      <c r="W41" s="146">
        <v>2</v>
      </c>
      <c r="X41" s="143">
        <f t="shared" si="15"/>
        <v>3</v>
      </c>
      <c r="Y41" s="145">
        <v>1</v>
      </c>
      <c r="Z41" s="146">
        <v>4</v>
      </c>
      <c r="AA41" s="143">
        <f t="shared" si="16"/>
        <v>5</v>
      </c>
      <c r="AB41" s="141">
        <v>1</v>
      </c>
      <c r="AC41" s="142">
        <v>4</v>
      </c>
      <c r="AD41" s="143">
        <f t="shared" si="17"/>
        <v>5</v>
      </c>
      <c r="AE41" s="141">
        <v>1</v>
      </c>
      <c r="AF41" s="142">
        <v>4</v>
      </c>
      <c r="AG41" s="143">
        <f t="shared" si="18"/>
        <v>5</v>
      </c>
      <c r="AH41" s="141">
        <v>1</v>
      </c>
      <c r="AI41" s="142">
        <v>3</v>
      </c>
      <c r="AJ41" s="143">
        <f t="shared" si="19"/>
        <v>4</v>
      </c>
      <c r="AK41" s="141">
        <v>1</v>
      </c>
      <c r="AL41" s="142">
        <v>4</v>
      </c>
      <c r="AM41" s="143">
        <f t="shared" si="20"/>
        <v>5</v>
      </c>
      <c r="AN41" s="141">
        <v>1</v>
      </c>
      <c r="AO41" s="142">
        <v>4</v>
      </c>
      <c r="AP41" s="143">
        <f t="shared" si="21"/>
        <v>5</v>
      </c>
      <c r="AQ41" s="141">
        <v>1</v>
      </c>
      <c r="AR41" s="142">
        <v>5</v>
      </c>
      <c r="AS41" s="143">
        <f t="shared" si="22"/>
        <v>6</v>
      </c>
      <c r="AT41" s="141">
        <v>1</v>
      </c>
      <c r="AU41" s="142">
        <v>6</v>
      </c>
      <c r="AV41" s="143">
        <f t="shared" si="23"/>
        <v>7</v>
      </c>
      <c r="AW41" s="141">
        <v>1</v>
      </c>
      <c r="AX41" s="142">
        <v>7</v>
      </c>
      <c r="AY41" s="143">
        <f t="shared" si="24"/>
        <v>8</v>
      </c>
      <c r="AZ41" s="141">
        <v>1</v>
      </c>
      <c r="BA41" s="142">
        <v>8</v>
      </c>
      <c r="BB41" s="143">
        <f t="shared" si="25"/>
        <v>9</v>
      </c>
      <c r="BC41" s="141">
        <v>1</v>
      </c>
      <c r="BD41" s="142">
        <v>8</v>
      </c>
      <c r="BE41" s="143">
        <f t="shared" si="26"/>
        <v>9</v>
      </c>
      <c r="BF41" s="141">
        <v>1</v>
      </c>
      <c r="BG41" s="142">
        <v>9</v>
      </c>
      <c r="BH41" s="143">
        <f t="shared" si="27"/>
        <v>10</v>
      </c>
      <c r="BI41" s="143">
        <v>1</v>
      </c>
      <c r="BJ41" s="142">
        <v>11</v>
      </c>
      <c r="BK41" s="143">
        <f t="shared" si="28"/>
        <v>12</v>
      </c>
      <c r="BL41" s="141">
        <v>1</v>
      </c>
      <c r="BM41" s="142">
        <v>13</v>
      </c>
      <c r="BN41" s="143">
        <f t="shared" si="29"/>
        <v>14</v>
      </c>
      <c r="BO41" s="141">
        <v>1</v>
      </c>
      <c r="BP41" s="142">
        <v>13</v>
      </c>
      <c r="BQ41" s="143">
        <f>Table10093[[#This Row],[عام Public الربع الثاني عام2023م Quarter 2-2023]]+Table10093[[#This Row],[خاص Private الربع الثاني عام2023م Quarter 2-2023]]</f>
        <v>14</v>
      </c>
      <c r="BR41" s="141">
        <v>0</v>
      </c>
      <c r="BS41" s="142">
        <v>13</v>
      </c>
      <c r="BT41" s="143">
        <f>Table10093[[#This Row],[خاص Private الربع الثالث عام2023م Quarter 3-2023]]+Table10093[[#This Row],[عام Public الربع الثالث عام2023م Quarter 3-2023]]</f>
        <v>13</v>
      </c>
      <c r="BU41" s="141">
        <v>0</v>
      </c>
      <c r="BV41" s="143">
        <v>11</v>
      </c>
      <c r="BW41" s="143">
        <f>Table10093[[#This Row],[خاص Private لربع الرابع عام2023م Quarter 4-2023]]+Table10093[[#This Row],[عام Public الربع الرابع عام2023م Quarter 4-2023]]</f>
        <v>11</v>
      </c>
      <c r="BX41" s="143">
        <v>0</v>
      </c>
      <c r="BY41" s="143">
        <v>10</v>
      </c>
      <c r="BZ41" s="143">
        <f>Table10093[[#This Row],[عام Public الربع الأول عام2024م Quarter 1-2024]]+Table10093[[#This Row],[خاص Private الربع الأول عام2024م Quarter 1-2024]]</f>
        <v>10</v>
      </c>
      <c r="CA41" s="143">
        <v>0</v>
      </c>
      <c r="CB41" s="143">
        <v>10</v>
      </c>
      <c r="CC41" s="143">
        <f>Table10093[[#This Row],[عام Public الربع الثاني عام2024م Quarter 2-2024]]+Table10093[[#This Row],[خاص Private الربع الثاني عام2024م Quarter 2-2024]]</f>
        <v>10</v>
      </c>
      <c r="CD41" s="143">
        <v>0</v>
      </c>
      <c r="CE41" s="143">
        <v>15</v>
      </c>
      <c r="CF41" s="143">
        <f>Table10093[[#This Row],[خاص Private الربع الثالث عام2024م Quarter 3-2024]]+Table10093[[#This Row],[عام Public الربع الثالث عام2024م Quarter 3-2024]]</f>
        <v>15</v>
      </c>
      <c r="CG41" s="143">
        <v>0</v>
      </c>
      <c r="CH41" s="143">
        <v>16</v>
      </c>
      <c r="CI41" s="143">
        <v>16</v>
      </c>
      <c r="CJ41" s="143">
        <v>0</v>
      </c>
      <c r="CK41" s="143">
        <v>17</v>
      </c>
      <c r="CL41" s="143">
        <v>17</v>
      </c>
      <c r="CM41" s="143">
        <v>0</v>
      </c>
      <c r="CN41" s="143">
        <v>17</v>
      </c>
      <c r="CO41" s="143">
        <f>Table10093[[#This Row],[عام Public الربع الثاني عام2025م Quarter 2-2025]]+Table10093[[#This Row],[خاص Private الربع الثاني عام2025م Quarter 2-2025]]</f>
        <v>17</v>
      </c>
      <c r="CP41" s="246">
        <v>0</v>
      </c>
      <c r="CQ41" s="297">
        <v>17</v>
      </c>
      <c r="CR41" s="297">
        <v>17</v>
      </c>
    </row>
    <row r="42" spans="1:96" ht="48.95" customHeight="1" thickBot="1">
      <c r="A42" s="335">
        <v>28</v>
      </c>
      <c r="B42" s="144" t="s">
        <v>554</v>
      </c>
      <c r="C42" s="144" t="s">
        <v>555</v>
      </c>
      <c r="D42" s="145">
        <v>5</v>
      </c>
      <c r="E42" s="145">
        <v>8</v>
      </c>
      <c r="F42" s="145">
        <v>13</v>
      </c>
      <c r="G42" s="145">
        <v>5</v>
      </c>
      <c r="H42" s="145">
        <v>8</v>
      </c>
      <c r="I42" s="145">
        <v>13</v>
      </c>
      <c r="J42" s="145">
        <v>5</v>
      </c>
      <c r="K42" s="145">
        <v>6</v>
      </c>
      <c r="L42" s="145">
        <v>11</v>
      </c>
      <c r="M42" s="145">
        <v>5</v>
      </c>
      <c r="N42" s="146">
        <v>7</v>
      </c>
      <c r="O42" s="145">
        <v>12</v>
      </c>
      <c r="P42" s="145">
        <v>5</v>
      </c>
      <c r="Q42" s="146">
        <v>8</v>
      </c>
      <c r="R42" s="147">
        <v>13</v>
      </c>
      <c r="S42" s="145">
        <v>3</v>
      </c>
      <c r="T42" s="146">
        <v>8</v>
      </c>
      <c r="U42" s="147">
        <v>11</v>
      </c>
      <c r="V42" s="145">
        <v>3</v>
      </c>
      <c r="W42" s="146">
        <v>8</v>
      </c>
      <c r="X42" s="143">
        <f t="shared" si="15"/>
        <v>11</v>
      </c>
      <c r="Y42" s="145">
        <v>3</v>
      </c>
      <c r="Z42" s="146">
        <v>7</v>
      </c>
      <c r="AA42" s="143">
        <f t="shared" si="16"/>
        <v>10</v>
      </c>
      <c r="AB42" s="141">
        <v>3</v>
      </c>
      <c r="AC42" s="142">
        <v>7</v>
      </c>
      <c r="AD42" s="143">
        <f t="shared" si="17"/>
        <v>10</v>
      </c>
      <c r="AE42" s="141">
        <v>3</v>
      </c>
      <c r="AF42" s="142">
        <v>7</v>
      </c>
      <c r="AG42" s="143">
        <f t="shared" si="18"/>
        <v>10</v>
      </c>
      <c r="AH42" s="141">
        <v>3</v>
      </c>
      <c r="AI42" s="142">
        <v>7</v>
      </c>
      <c r="AJ42" s="143">
        <f t="shared" si="19"/>
        <v>10</v>
      </c>
      <c r="AK42" s="141">
        <v>3</v>
      </c>
      <c r="AL42" s="142">
        <v>8</v>
      </c>
      <c r="AM42" s="143">
        <f t="shared" si="20"/>
        <v>11</v>
      </c>
      <c r="AN42" s="141">
        <v>3</v>
      </c>
      <c r="AO42" s="142">
        <v>8</v>
      </c>
      <c r="AP42" s="143">
        <f t="shared" si="21"/>
        <v>11</v>
      </c>
      <c r="AQ42" s="141">
        <v>3</v>
      </c>
      <c r="AR42" s="142">
        <v>7</v>
      </c>
      <c r="AS42" s="143">
        <f t="shared" si="22"/>
        <v>10</v>
      </c>
      <c r="AT42" s="141">
        <v>3</v>
      </c>
      <c r="AU42" s="142">
        <v>7</v>
      </c>
      <c r="AV42" s="143">
        <f t="shared" si="23"/>
        <v>10</v>
      </c>
      <c r="AW42" s="141">
        <v>3</v>
      </c>
      <c r="AX42" s="142">
        <v>7</v>
      </c>
      <c r="AY42" s="143">
        <f t="shared" si="24"/>
        <v>10</v>
      </c>
      <c r="AZ42" s="262">
        <v>3</v>
      </c>
      <c r="BA42" s="143">
        <v>7</v>
      </c>
      <c r="BB42" s="143">
        <f t="shared" si="25"/>
        <v>10</v>
      </c>
      <c r="BC42" s="262">
        <v>3</v>
      </c>
      <c r="BD42" s="142">
        <v>7</v>
      </c>
      <c r="BE42" s="143">
        <f t="shared" si="26"/>
        <v>10</v>
      </c>
      <c r="BF42" s="262">
        <v>3</v>
      </c>
      <c r="BG42" s="142">
        <v>7</v>
      </c>
      <c r="BH42" s="143">
        <f t="shared" si="27"/>
        <v>10</v>
      </c>
      <c r="BI42" s="143">
        <v>3</v>
      </c>
      <c r="BJ42" s="143">
        <v>7</v>
      </c>
      <c r="BK42" s="143">
        <f t="shared" si="28"/>
        <v>10</v>
      </c>
      <c r="BL42" s="141">
        <v>3</v>
      </c>
      <c r="BM42" s="142">
        <v>12</v>
      </c>
      <c r="BN42" s="143">
        <f t="shared" si="29"/>
        <v>15</v>
      </c>
      <c r="BO42" s="141">
        <v>3</v>
      </c>
      <c r="BP42" s="142">
        <v>12</v>
      </c>
      <c r="BQ42" s="143">
        <f>Table10093[[#This Row],[عام Public الربع الثاني عام2023م Quarter 2-2023]]+Table10093[[#This Row],[خاص Private الربع الثاني عام2023م Quarter 2-2023]]</f>
        <v>15</v>
      </c>
      <c r="BR42" s="141">
        <v>3</v>
      </c>
      <c r="BS42" s="142">
        <v>13</v>
      </c>
      <c r="BT42" s="143">
        <f>Table10093[[#This Row],[خاص Private الربع الثالث عام2023م Quarter 3-2023]]+Table10093[[#This Row],[عام Public الربع الثالث عام2023م Quarter 3-2023]]</f>
        <v>16</v>
      </c>
      <c r="BU42" s="141">
        <v>3</v>
      </c>
      <c r="BV42" s="143">
        <v>11</v>
      </c>
      <c r="BW42" s="143">
        <f>Table10093[[#This Row],[خاص Private لربع الرابع عام2023م Quarter 4-2023]]+Table10093[[#This Row],[عام Public الربع الرابع عام2023م Quarter 4-2023]]</f>
        <v>14</v>
      </c>
      <c r="BX42" s="143">
        <v>3</v>
      </c>
      <c r="BY42" s="143">
        <v>11</v>
      </c>
      <c r="BZ42" s="143">
        <f>Table10093[[#This Row],[عام Public الربع الأول عام2024م Quarter 1-2024]]+Table10093[[#This Row],[خاص Private الربع الأول عام2024م Quarter 1-2024]]</f>
        <v>14</v>
      </c>
      <c r="CA42" s="143">
        <v>3</v>
      </c>
      <c r="CB42" s="143">
        <v>11</v>
      </c>
      <c r="CC42" s="143">
        <f>Table10093[[#This Row],[عام Public الربع الثاني عام2024م Quarter 2-2024]]+Table10093[[#This Row],[خاص Private الربع الثاني عام2024م Quarter 2-2024]]</f>
        <v>14</v>
      </c>
      <c r="CD42" s="143">
        <v>3</v>
      </c>
      <c r="CE42" s="143">
        <v>11</v>
      </c>
      <c r="CF42" s="143">
        <f>Table10093[[#This Row],[خاص Private الربع الثالث عام2024م Quarter 3-2024]]+Table10093[[#This Row],[عام Public الربع الثالث عام2024م Quarter 3-2024]]</f>
        <v>14</v>
      </c>
      <c r="CG42" s="143">
        <v>3</v>
      </c>
      <c r="CH42" s="143">
        <v>13</v>
      </c>
      <c r="CI42" s="143">
        <v>16</v>
      </c>
      <c r="CJ42" s="143">
        <v>3</v>
      </c>
      <c r="CK42" s="143">
        <v>14</v>
      </c>
      <c r="CL42" s="143">
        <v>17</v>
      </c>
      <c r="CM42" s="143">
        <v>3</v>
      </c>
      <c r="CN42" s="143">
        <v>13</v>
      </c>
      <c r="CO42" s="143">
        <f>Table10093[[#This Row],[عام Public الربع الثاني عام2025م Quarter 2-2025]]+Table10093[[#This Row],[خاص Private الربع الثاني عام2025م Quarter 2-2025]]</f>
        <v>16</v>
      </c>
      <c r="CP42" s="246">
        <v>3</v>
      </c>
      <c r="CQ42" s="297">
        <v>14</v>
      </c>
      <c r="CR42" s="297">
        <v>17</v>
      </c>
    </row>
    <row r="43" spans="1:96" ht="48.95" customHeight="1" thickBot="1">
      <c r="A43" s="335">
        <v>29</v>
      </c>
      <c r="B43" s="144" t="s">
        <v>544</v>
      </c>
      <c r="C43" s="144" t="s">
        <v>545</v>
      </c>
      <c r="D43" s="145">
        <v>0</v>
      </c>
      <c r="E43" s="145">
        <v>5</v>
      </c>
      <c r="F43" s="145">
        <v>5</v>
      </c>
      <c r="G43" s="145">
        <v>0</v>
      </c>
      <c r="H43" s="145">
        <v>5</v>
      </c>
      <c r="I43" s="145">
        <v>5</v>
      </c>
      <c r="J43" s="145">
        <v>0</v>
      </c>
      <c r="K43" s="145">
        <v>4</v>
      </c>
      <c r="L43" s="145">
        <v>4</v>
      </c>
      <c r="M43" s="145">
        <v>0</v>
      </c>
      <c r="N43" s="146">
        <v>4</v>
      </c>
      <c r="O43" s="145">
        <v>4</v>
      </c>
      <c r="P43" s="145">
        <v>0</v>
      </c>
      <c r="Q43" s="146">
        <v>4</v>
      </c>
      <c r="R43" s="147">
        <v>4</v>
      </c>
      <c r="S43" s="145">
        <v>0</v>
      </c>
      <c r="T43" s="146">
        <v>5</v>
      </c>
      <c r="U43" s="147">
        <v>5</v>
      </c>
      <c r="V43" s="145">
        <v>0</v>
      </c>
      <c r="W43" s="146">
        <v>5</v>
      </c>
      <c r="X43" s="143">
        <f t="shared" si="15"/>
        <v>5</v>
      </c>
      <c r="Y43" s="145">
        <v>0</v>
      </c>
      <c r="Z43" s="146">
        <v>5</v>
      </c>
      <c r="AA43" s="143">
        <f t="shared" si="16"/>
        <v>5</v>
      </c>
      <c r="AB43" s="141">
        <v>0</v>
      </c>
      <c r="AC43" s="142">
        <v>2</v>
      </c>
      <c r="AD43" s="143">
        <f t="shared" si="17"/>
        <v>2</v>
      </c>
      <c r="AE43" s="141">
        <v>0</v>
      </c>
      <c r="AF43" s="142">
        <v>2</v>
      </c>
      <c r="AG43" s="143">
        <f t="shared" si="18"/>
        <v>2</v>
      </c>
      <c r="AH43" s="141">
        <v>0</v>
      </c>
      <c r="AI43" s="142">
        <v>2</v>
      </c>
      <c r="AJ43" s="143">
        <f t="shared" si="19"/>
        <v>2</v>
      </c>
      <c r="AK43" s="141">
        <v>0</v>
      </c>
      <c r="AL43" s="142">
        <v>2</v>
      </c>
      <c r="AM43" s="143">
        <f t="shared" si="20"/>
        <v>2</v>
      </c>
      <c r="AN43" s="141">
        <v>0</v>
      </c>
      <c r="AO43" s="142">
        <v>3</v>
      </c>
      <c r="AP43" s="143">
        <f t="shared" si="21"/>
        <v>3</v>
      </c>
      <c r="AQ43" s="141">
        <v>0</v>
      </c>
      <c r="AR43" s="142">
        <v>3</v>
      </c>
      <c r="AS43" s="143">
        <f t="shared" si="22"/>
        <v>3</v>
      </c>
      <c r="AT43" s="141">
        <v>0</v>
      </c>
      <c r="AU43" s="142">
        <v>3</v>
      </c>
      <c r="AV43" s="143">
        <f t="shared" si="23"/>
        <v>3</v>
      </c>
      <c r="AW43" s="141">
        <v>0</v>
      </c>
      <c r="AX43" s="142">
        <v>3</v>
      </c>
      <c r="AY43" s="143">
        <f t="shared" si="24"/>
        <v>3</v>
      </c>
      <c r="AZ43" s="262">
        <v>0</v>
      </c>
      <c r="BA43" s="143">
        <v>3</v>
      </c>
      <c r="BB43" s="143">
        <f t="shared" si="25"/>
        <v>3</v>
      </c>
      <c r="BC43" s="464">
        <v>0</v>
      </c>
      <c r="BD43" s="152">
        <v>3</v>
      </c>
      <c r="BE43" s="143">
        <f t="shared" si="26"/>
        <v>3</v>
      </c>
      <c r="BF43" s="464">
        <v>0</v>
      </c>
      <c r="BG43" s="152">
        <v>4</v>
      </c>
      <c r="BH43" s="143">
        <f t="shared" si="27"/>
        <v>4</v>
      </c>
      <c r="BI43" s="143">
        <v>0</v>
      </c>
      <c r="BJ43" s="143">
        <v>5</v>
      </c>
      <c r="BK43" s="143">
        <f t="shared" si="28"/>
        <v>5</v>
      </c>
      <c r="BL43" s="141">
        <v>0</v>
      </c>
      <c r="BM43" s="142">
        <v>7</v>
      </c>
      <c r="BN43" s="143">
        <f t="shared" si="29"/>
        <v>7</v>
      </c>
      <c r="BO43" s="141">
        <v>0</v>
      </c>
      <c r="BP43" s="142">
        <v>7</v>
      </c>
      <c r="BQ43" s="143">
        <f>Table10093[[#This Row],[عام Public الربع الثاني عام2023م Quarter 2-2023]]+Table10093[[#This Row],[خاص Private الربع الثاني عام2023م Quarter 2-2023]]</f>
        <v>7</v>
      </c>
      <c r="BR43" s="141">
        <v>0</v>
      </c>
      <c r="BS43" s="142">
        <v>9</v>
      </c>
      <c r="BT43" s="143">
        <f>Table10093[[#This Row],[خاص Private الربع الثالث عام2023م Quarter 3-2023]]+Table10093[[#This Row],[عام Public الربع الثالث عام2023م Quarter 3-2023]]</f>
        <v>9</v>
      </c>
      <c r="BU43" s="141">
        <v>0</v>
      </c>
      <c r="BV43" s="143">
        <v>10</v>
      </c>
      <c r="BW43" s="143">
        <f>Table10093[[#This Row],[خاص Private لربع الرابع عام2023م Quarter 4-2023]]+Table10093[[#This Row],[عام Public الربع الرابع عام2023م Quarter 4-2023]]</f>
        <v>10</v>
      </c>
      <c r="BX43" s="143">
        <v>0</v>
      </c>
      <c r="BY43" s="143">
        <v>10</v>
      </c>
      <c r="BZ43" s="143">
        <f>Table10093[[#This Row],[عام Public الربع الأول عام2024م Quarter 1-2024]]+Table10093[[#This Row],[خاص Private الربع الأول عام2024م Quarter 1-2024]]</f>
        <v>10</v>
      </c>
      <c r="CA43" s="143">
        <v>0</v>
      </c>
      <c r="CB43" s="143">
        <v>10</v>
      </c>
      <c r="CC43" s="143">
        <f>Table10093[[#This Row],[عام Public الربع الثاني عام2024م Quarter 2-2024]]+Table10093[[#This Row],[خاص Private الربع الثاني عام2024م Quarter 2-2024]]</f>
        <v>10</v>
      </c>
      <c r="CD43" s="143">
        <v>0</v>
      </c>
      <c r="CE43" s="143">
        <v>12</v>
      </c>
      <c r="CF43" s="143">
        <f>Table10093[[#This Row],[خاص Private الربع الثالث عام2024م Quarter 3-2024]]+Table10093[[#This Row],[عام Public الربع الثالث عام2024م Quarter 3-2024]]</f>
        <v>12</v>
      </c>
      <c r="CG43" s="143">
        <v>0</v>
      </c>
      <c r="CH43" s="143">
        <v>12</v>
      </c>
      <c r="CI43" s="143">
        <v>12</v>
      </c>
      <c r="CJ43" s="143">
        <v>0</v>
      </c>
      <c r="CK43" s="143">
        <v>13</v>
      </c>
      <c r="CL43" s="143">
        <v>13</v>
      </c>
      <c r="CM43" s="143">
        <v>0</v>
      </c>
      <c r="CN43" s="143">
        <v>16</v>
      </c>
      <c r="CO43" s="143">
        <f>Table10093[[#This Row],[عام Public الربع الثاني عام2025م Quarter 2-2025]]+Table10093[[#This Row],[خاص Private الربع الثاني عام2025م Quarter 2-2025]]</f>
        <v>16</v>
      </c>
      <c r="CP43" s="246">
        <v>0</v>
      </c>
      <c r="CQ43" s="297">
        <v>17</v>
      </c>
      <c r="CR43" s="297">
        <v>17</v>
      </c>
    </row>
    <row r="44" spans="1:96" ht="48.95" customHeight="1" thickBot="1">
      <c r="A44" s="335">
        <v>39</v>
      </c>
      <c r="B44" s="144" t="s">
        <v>586</v>
      </c>
      <c r="C44" s="144" t="s">
        <v>587</v>
      </c>
      <c r="D44" s="147" t="s">
        <v>5</v>
      </c>
      <c r="E44" s="147" t="s">
        <v>5</v>
      </c>
      <c r="F44" s="147" t="s">
        <v>5</v>
      </c>
      <c r="G44" s="147" t="s">
        <v>5</v>
      </c>
      <c r="H44" s="147" t="s">
        <v>5</v>
      </c>
      <c r="I44" s="147" t="s">
        <v>5</v>
      </c>
      <c r="J44" s="147" t="s">
        <v>5</v>
      </c>
      <c r="K44" s="147" t="s">
        <v>5</v>
      </c>
      <c r="L44" s="147" t="s">
        <v>5</v>
      </c>
      <c r="M44" s="147" t="s">
        <v>5</v>
      </c>
      <c r="N44" s="146" t="s">
        <v>5</v>
      </c>
      <c r="O44" s="147" t="s">
        <v>5</v>
      </c>
      <c r="P44" s="147" t="s">
        <v>5</v>
      </c>
      <c r="Q44" s="146" t="s">
        <v>5</v>
      </c>
      <c r="R44" s="147" t="s">
        <v>5</v>
      </c>
      <c r="S44" s="147" t="s">
        <v>5</v>
      </c>
      <c r="T44" s="146" t="s">
        <v>5</v>
      </c>
      <c r="U44" s="147" t="s">
        <v>5</v>
      </c>
      <c r="V44" s="147" t="s">
        <v>5</v>
      </c>
      <c r="W44" s="146" t="s">
        <v>5</v>
      </c>
      <c r="X44" s="143" t="s">
        <v>5</v>
      </c>
      <c r="Y44" s="147" t="s">
        <v>5</v>
      </c>
      <c r="Z44" s="146" t="s">
        <v>5</v>
      </c>
      <c r="AA44" s="143" t="s">
        <v>5</v>
      </c>
      <c r="AB44" s="143" t="s">
        <v>5</v>
      </c>
      <c r="AC44" s="142" t="s">
        <v>5</v>
      </c>
      <c r="AD44" s="143" t="s">
        <v>5</v>
      </c>
      <c r="AE44" s="143" t="s">
        <v>5</v>
      </c>
      <c r="AF44" s="142" t="s">
        <v>5</v>
      </c>
      <c r="AG44" s="143" t="s">
        <v>5</v>
      </c>
      <c r="AH44" s="143" t="s">
        <v>5</v>
      </c>
      <c r="AI44" s="142" t="s">
        <v>5</v>
      </c>
      <c r="AJ44" s="143" t="s">
        <v>5</v>
      </c>
      <c r="AK44" s="143" t="s">
        <v>5</v>
      </c>
      <c r="AL44" s="142" t="s">
        <v>5</v>
      </c>
      <c r="AM44" s="143" t="s">
        <v>5</v>
      </c>
      <c r="AN44" s="143" t="s">
        <v>5</v>
      </c>
      <c r="AO44" s="142" t="s">
        <v>5</v>
      </c>
      <c r="AP44" s="143" t="s">
        <v>5</v>
      </c>
      <c r="AQ44" s="143" t="s">
        <v>5</v>
      </c>
      <c r="AR44" s="142" t="s">
        <v>5</v>
      </c>
      <c r="AS44" s="143" t="s">
        <v>5</v>
      </c>
      <c r="AT44" s="143" t="s">
        <v>5</v>
      </c>
      <c r="AU44" s="142" t="s">
        <v>5</v>
      </c>
      <c r="AV44" s="143" t="s">
        <v>5</v>
      </c>
      <c r="AW44" s="143" t="s">
        <v>5</v>
      </c>
      <c r="AX44" s="142" t="s">
        <v>5</v>
      </c>
      <c r="AY44" s="143" t="s">
        <v>5</v>
      </c>
      <c r="AZ44" s="143" t="s">
        <v>5</v>
      </c>
      <c r="BA44" s="143" t="s">
        <v>5</v>
      </c>
      <c r="BB44" s="143" t="s">
        <v>5</v>
      </c>
      <c r="BC44" s="143" t="s">
        <v>5</v>
      </c>
      <c r="BD44" s="142" t="s">
        <v>5</v>
      </c>
      <c r="BE44" s="143" t="s">
        <v>5</v>
      </c>
      <c r="BF44" s="143" t="s">
        <v>5</v>
      </c>
      <c r="BG44" s="142" t="s">
        <v>5</v>
      </c>
      <c r="BH44" s="143" t="s">
        <v>5</v>
      </c>
      <c r="BI44" s="143" t="s">
        <v>5</v>
      </c>
      <c r="BJ44" s="143" t="s">
        <v>5</v>
      </c>
      <c r="BK44" s="143" t="s">
        <v>5</v>
      </c>
      <c r="BL44" s="143" t="s">
        <v>5</v>
      </c>
      <c r="BM44" s="142" t="s">
        <v>5</v>
      </c>
      <c r="BN44" s="143" t="s">
        <v>5</v>
      </c>
      <c r="BO44" s="143" t="s">
        <v>5</v>
      </c>
      <c r="BP44" s="142" t="s">
        <v>5</v>
      </c>
      <c r="BQ44" s="143" t="s">
        <v>5</v>
      </c>
      <c r="BR44" s="141">
        <v>0</v>
      </c>
      <c r="BS44" s="142">
        <v>1</v>
      </c>
      <c r="BT44" s="143">
        <f>Table10093[[#This Row],[خاص Private الربع الثالث عام2023م Quarter 3-2023]]+Table10093[[#This Row],[عام Public الربع الثالث عام2023م Quarter 3-2023]]</f>
        <v>1</v>
      </c>
      <c r="BU44" s="141">
        <v>0</v>
      </c>
      <c r="BV44" s="143">
        <v>2</v>
      </c>
      <c r="BW44" s="143">
        <f>Table10093[[#This Row],[خاص Private لربع الرابع عام2023م Quarter 4-2023]]+Table10093[[#This Row],[عام Public الربع الرابع عام2023م Quarter 4-2023]]</f>
        <v>2</v>
      </c>
      <c r="BX44" s="143">
        <v>0</v>
      </c>
      <c r="BY44" s="143">
        <v>2</v>
      </c>
      <c r="BZ44" s="143">
        <f>Table10093[[#This Row],[عام Public الربع الأول عام2024م Quarter 1-2024]]+Table10093[[#This Row],[خاص Private الربع الأول عام2024م Quarter 1-2024]]</f>
        <v>2</v>
      </c>
      <c r="CA44" s="143">
        <v>0</v>
      </c>
      <c r="CB44" s="143">
        <v>2</v>
      </c>
      <c r="CC44" s="143">
        <f>Table10093[[#This Row],[عام Public الربع الثاني عام2024م Quarter 2-2024]]+Table10093[[#This Row],[خاص Private الربع الثاني عام2024م Quarter 2-2024]]</f>
        <v>2</v>
      </c>
      <c r="CD44" s="143">
        <v>0</v>
      </c>
      <c r="CE44" s="143">
        <v>4</v>
      </c>
      <c r="CF44" s="143">
        <f>Table10093[[#This Row],[خاص Private الربع الثالث عام2024م Quarter 3-2024]]+Table10093[[#This Row],[عام Public الربع الثالث عام2024م Quarter 3-2024]]</f>
        <v>4</v>
      </c>
      <c r="CG44" s="143">
        <v>0</v>
      </c>
      <c r="CH44" s="143">
        <v>4</v>
      </c>
      <c r="CI44" s="143">
        <v>4</v>
      </c>
      <c r="CJ44" s="143">
        <v>0</v>
      </c>
      <c r="CK44" s="143">
        <v>8</v>
      </c>
      <c r="CL44" s="143">
        <v>8</v>
      </c>
      <c r="CM44" s="143">
        <v>0</v>
      </c>
      <c r="CN44" s="143">
        <v>12</v>
      </c>
      <c r="CO44" s="143">
        <f>Table10093[[#This Row],[عام Public الربع الثاني عام2025م Quarter 2-2025]]+Table10093[[#This Row],[خاص Private الربع الثاني عام2025م Quarter 2-2025]]</f>
        <v>12</v>
      </c>
      <c r="CP44" s="246">
        <v>0</v>
      </c>
      <c r="CQ44" s="297">
        <v>17</v>
      </c>
      <c r="CR44" s="297">
        <v>17</v>
      </c>
    </row>
    <row r="45" spans="1:96" ht="48.95" customHeight="1" thickBot="1">
      <c r="A45" s="335">
        <v>30</v>
      </c>
      <c r="B45" s="144" t="s">
        <v>548</v>
      </c>
      <c r="C45" s="144" t="s">
        <v>549</v>
      </c>
      <c r="D45" s="145">
        <v>2</v>
      </c>
      <c r="E45" s="145">
        <v>1</v>
      </c>
      <c r="F45" s="145">
        <v>3</v>
      </c>
      <c r="G45" s="145">
        <v>3</v>
      </c>
      <c r="H45" s="145">
        <v>1</v>
      </c>
      <c r="I45" s="145">
        <v>4</v>
      </c>
      <c r="J45" s="145">
        <v>3</v>
      </c>
      <c r="K45" s="145">
        <v>1</v>
      </c>
      <c r="L45" s="145">
        <v>4</v>
      </c>
      <c r="M45" s="145">
        <v>3</v>
      </c>
      <c r="N45" s="148">
        <v>1</v>
      </c>
      <c r="O45" s="145">
        <v>4</v>
      </c>
      <c r="P45" s="145">
        <v>2</v>
      </c>
      <c r="Q45" s="148">
        <v>1</v>
      </c>
      <c r="R45" s="147">
        <v>3</v>
      </c>
      <c r="S45" s="145">
        <v>2</v>
      </c>
      <c r="T45" s="148">
        <v>1</v>
      </c>
      <c r="U45" s="147">
        <v>3</v>
      </c>
      <c r="V45" s="145">
        <v>2</v>
      </c>
      <c r="W45" s="148">
        <v>1</v>
      </c>
      <c r="X45" s="143">
        <f>W45+V45</f>
        <v>3</v>
      </c>
      <c r="Y45" s="145">
        <v>2</v>
      </c>
      <c r="Z45" s="148">
        <v>1</v>
      </c>
      <c r="AA45" s="147">
        <f>Z45+Y45</f>
        <v>3</v>
      </c>
      <c r="AB45" s="145">
        <v>2</v>
      </c>
      <c r="AC45" s="148">
        <v>2</v>
      </c>
      <c r="AD45" s="147">
        <f>AC45+AB45</f>
        <v>4</v>
      </c>
      <c r="AE45" s="145">
        <v>1</v>
      </c>
      <c r="AF45" s="148">
        <v>2</v>
      </c>
      <c r="AG45" s="147">
        <f>AF45+AE45</f>
        <v>3</v>
      </c>
      <c r="AH45" s="145">
        <v>1</v>
      </c>
      <c r="AI45" s="148">
        <v>2</v>
      </c>
      <c r="AJ45" s="143">
        <f>AI45+AH45</f>
        <v>3</v>
      </c>
      <c r="AK45" s="145">
        <v>1</v>
      </c>
      <c r="AL45" s="148">
        <v>1</v>
      </c>
      <c r="AM45" s="143">
        <f>AL45+AK45</f>
        <v>2</v>
      </c>
      <c r="AN45" s="145">
        <v>1</v>
      </c>
      <c r="AO45" s="148">
        <v>1</v>
      </c>
      <c r="AP45" s="143">
        <f>AO45+AN45</f>
        <v>2</v>
      </c>
      <c r="AQ45" s="145">
        <v>1</v>
      </c>
      <c r="AR45" s="148">
        <v>1</v>
      </c>
      <c r="AS45" s="143">
        <f>AR45+AQ45</f>
        <v>2</v>
      </c>
      <c r="AT45" s="145">
        <v>1</v>
      </c>
      <c r="AU45" s="148">
        <v>1</v>
      </c>
      <c r="AV45" s="143">
        <f>AU45+AT45</f>
        <v>2</v>
      </c>
      <c r="AW45" s="141">
        <v>1</v>
      </c>
      <c r="AX45" s="143">
        <v>1</v>
      </c>
      <c r="AY45" s="143">
        <f t="shared" ref="AY45:AY52" si="30">AX45+AW45</f>
        <v>2</v>
      </c>
      <c r="AZ45" s="141">
        <v>1</v>
      </c>
      <c r="BA45" s="143">
        <v>1</v>
      </c>
      <c r="BB45" s="143">
        <f t="shared" ref="BB45:BB52" si="31">BA45+AZ45</f>
        <v>2</v>
      </c>
      <c r="BC45" s="141">
        <v>1</v>
      </c>
      <c r="BD45" s="143">
        <v>1</v>
      </c>
      <c r="BE45" s="143">
        <f t="shared" ref="BE45:BE52" si="32">BD45+BC45</f>
        <v>2</v>
      </c>
      <c r="BF45" s="141">
        <v>1</v>
      </c>
      <c r="BG45" s="143">
        <v>1</v>
      </c>
      <c r="BH45" s="143">
        <f t="shared" ref="BH45:BH52" si="33">BG45+BF45</f>
        <v>2</v>
      </c>
      <c r="BI45" s="143">
        <v>1</v>
      </c>
      <c r="BJ45" s="143">
        <v>5</v>
      </c>
      <c r="BK45" s="143">
        <f t="shared" ref="BK45:BK52" si="34">BJ45+BI45</f>
        <v>6</v>
      </c>
      <c r="BL45" s="141">
        <v>1</v>
      </c>
      <c r="BM45" s="142">
        <v>9</v>
      </c>
      <c r="BN45" s="143">
        <f t="shared" ref="BN45:BN58" si="35">BM45+BL45</f>
        <v>10</v>
      </c>
      <c r="BO45" s="141">
        <v>1</v>
      </c>
      <c r="BP45" s="142">
        <v>9</v>
      </c>
      <c r="BQ45" s="143">
        <f>Table10093[[#This Row],[عام Public الربع الثاني عام2023م Quarter 2-2023]]+Table10093[[#This Row],[خاص Private الربع الثاني عام2023م Quarter 2-2023]]</f>
        <v>10</v>
      </c>
      <c r="BR45" s="141">
        <v>1</v>
      </c>
      <c r="BS45" s="142">
        <v>10</v>
      </c>
      <c r="BT45" s="143">
        <f>Table10093[[#This Row],[خاص Private الربع الثالث عام2023م Quarter 3-2023]]+Table10093[[#This Row],[عام Public الربع الثالث عام2023م Quarter 3-2023]]</f>
        <v>11</v>
      </c>
      <c r="BU45" s="141">
        <v>1</v>
      </c>
      <c r="BV45" s="143">
        <v>10</v>
      </c>
      <c r="BW45" s="143">
        <f>Table10093[[#This Row],[خاص Private لربع الرابع عام2023م Quarter 4-2023]]+Table10093[[#This Row],[عام Public الربع الرابع عام2023م Quarter 4-2023]]</f>
        <v>11</v>
      </c>
      <c r="BX45" s="143">
        <v>1</v>
      </c>
      <c r="BY45" s="143">
        <v>10</v>
      </c>
      <c r="BZ45" s="143">
        <f>Table10093[[#This Row],[عام Public الربع الأول عام2024م Quarter 1-2024]]+Table10093[[#This Row],[خاص Private الربع الأول عام2024م Quarter 1-2024]]</f>
        <v>11</v>
      </c>
      <c r="CA45" s="143">
        <v>1</v>
      </c>
      <c r="CB45" s="143">
        <v>9</v>
      </c>
      <c r="CC45" s="143">
        <f>Table10093[[#This Row],[عام Public الربع الثاني عام2024م Quarter 2-2024]]+Table10093[[#This Row],[خاص Private الربع الثاني عام2024م Quarter 2-2024]]</f>
        <v>10</v>
      </c>
      <c r="CD45" s="143">
        <v>1</v>
      </c>
      <c r="CE45" s="143">
        <v>9</v>
      </c>
      <c r="CF45" s="143">
        <f>Table10093[[#This Row],[خاص Private الربع الثالث عام2024م Quarter 3-2024]]+Table10093[[#This Row],[عام Public الربع الثالث عام2024م Quarter 3-2024]]</f>
        <v>10</v>
      </c>
      <c r="CG45" s="143">
        <v>1</v>
      </c>
      <c r="CH45" s="143">
        <v>12</v>
      </c>
      <c r="CI45" s="143">
        <v>13</v>
      </c>
      <c r="CJ45" s="143">
        <v>1</v>
      </c>
      <c r="CK45" s="143">
        <v>13</v>
      </c>
      <c r="CL45" s="143">
        <v>14</v>
      </c>
      <c r="CM45" s="143">
        <v>1</v>
      </c>
      <c r="CN45" s="143">
        <v>15</v>
      </c>
      <c r="CO45" s="143">
        <f>Table10093[[#This Row],[عام Public الربع الثاني عام2025م Quarter 2-2025]]+Table10093[[#This Row],[خاص Private الربع الثاني عام2025م Quarter 2-2025]]</f>
        <v>16</v>
      </c>
      <c r="CP45" s="246">
        <v>1</v>
      </c>
      <c r="CQ45" s="297">
        <v>15</v>
      </c>
      <c r="CR45" s="297">
        <v>16</v>
      </c>
    </row>
    <row r="46" spans="1:96" ht="48.95" customHeight="1" thickBot="1">
      <c r="A46" s="335">
        <v>33</v>
      </c>
      <c r="B46" s="144" t="s">
        <v>611</v>
      </c>
      <c r="C46" s="144" t="s">
        <v>612</v>
      </c>
      <c r="D46" s="145">
        <v>5</v>
      </c>
      <c r="E46" s="145">
        <v>1</v>
      </c>
      <c r="F46" s="145">
        <v>6</v>
      </c>
      <c r="G46" s="145">
        <v>5</v>
      </c>
      <c r="H46" s="145">
        <v>1</v>
      </c>
      <c r="I46" s="145">
        <v>6</v>
      </c>
      <c r="J46" s="145">
        <v>5</v>
      </c>
      <c r="K46" s="145">
        <v>1</v>
      </c>
      <c r="L46" s="145">
        <v>6</v>
      </c>
      <c r="M46" s="145">
        <v>5</v>
      </c>
      <c r="N46" s="147">
        <v>2</v>
      </c>
      <c r="O46" s="145">
        <v>7</v>
      </c>
      <c r="P46" s="145">
        <v>5</v>
      </c>
      <c r="Q46" s="147">
        <v>2</v>
      </c>
      <c r="R46" s="147">
        <v>7</v>
      </c>
      <c r="S46" s="145">
        <v>5</v>
      </c>
      <c r="T46" s="147">
        <v>3</v>
      </c>
      <c r="U46" s="147">
        <v>8</v>
      </c>
      <c r="V46" s="145">
        <v>5</v>
      </c>
      <c r="W46" s="147">
        <v>4</v>
      </c>
      <c r="X46" s="143">
        <f>W46+V46</f>
        <v>9</v>
      </c>
      <c r="Y46" s="145">
        <v>5</v>
      </c>
      <c r="Z46" s="147">
        <v>2</v>
      </c>
      <c r="AA46" s="147">
        <f>Z46+Y46</f>
        <v>7</v>
      </c>
      <c r="AB46" s="145">
        <v>5</v>
      </c>
      <c r="AC46" s="147">
        <v>2</v>
      </c>
      <c r="AD46" s="147">
        <f>AC46+AB46</f>
        <v>7</v>
      </c>
      <c r="AE46" s="145">
        <v>6</v>
      </c>
      <c r="AF46" s="147">
        <v>2</v>
      </c>
      <c r="AG46" s="147">
        <f>AF46+AE46</f>
        <v>8</v>
      </c>
      <c r="AH46" s="145">
        <v>6</v>
      </c>
      <c r="AI46" s="147">
        <v>2</v>
      </c>
      <c r="AJ46" s="143">
        <f>AI46+AH46</f>
        <v>8</v>
      </c>
      <c r="AK46" s="145">
        <v>6</v>
      </c>
      <c r="AL46" s="147">
        <v>2</v>
      </c>
      <c r="AM46" s="143">
        <f>AL46+AK46</f>
        <v>8</v>
      </c>
      <c r="AN46" s="145">
        <v>6</v>
      </c>
      <c r="AO46" s="147">
        <v>2</v>
      </c>
      <c r="AP46" s="143">
        <f>AO46+AN46</f>
        <v>8</v>
      </c>
      <c r="AQ46" s="145">
        <v>6</v>
      </c>
      <c r="AR46" s="147">
        <v>2</v>
      </c>
      <c r="AS46" s="143">
        <f>AR46+AQ46</f>
        <v>8</v>
      </c>
      <c r="AT46" s="145">
        <v>6</v>
      </c>
      <c r="AU46" s="147">
        <v>2</v>
      </c>
      <c r="AV46" s="143">
        <f>AU46+AT46</f>
        <v>8</v>
      </c>
      <c r="AW46" s="145">
        <v>6</v>
      </c>
      <c r="AX46" s="147">
        <v>2</v>
      </c>
      <c r="AY46" s="143">
        <f t="shared" si="30"/>
        <v>8</v>
      </c>
      <c r="AZ46" s="145">
        <v>6</v>
      </c>
      <c r="BA46" s="143">
        <v>2</v>
      </c>
      <c r="BB46" s="143">
        <f t="shared" si="31"/>
        <v>8</v>
      </c>
      <c r="BC46" s="145">
        <v>6</v>
      </c>
      <c r="BD46" s="147">
        <v>2</v>
      </c>
      <c r="BE46" s="143">
        <f t="shared" si="32"/>
        <v>8</v>
      </c>
      <c r="BF46" s="145">
        <v>6</v>
      </c>
      <c r="BG46" s="147">
        <v>2</v>
      </c>
      <c r="BH46" s="143">
        <f t="shared" si="33"/>
        <v>8</v>
      </c>
      <c r="BI46" s="143">
        <v>6</v>
      </c>
      <c r="BJ46" s="143">
        <v>2</v>
      </c>
      <c r="BK46" s="143">
        <f t="shared" si="34"/>
        <v>8</v>
      </c>
      <c r="BL46" s="141">
        <v>6</v>
      </c>
      <c r="BM46" s="142">
        <v>3</v>
      </c>
      <c r="BN46" s="143">
        <f t="shared" si="35"/>
        <v>9</v>
      </c>
      <c r="BO46" s="141">
        <v>7</v>
      </c>
      <c r="BP46" s="142">
        <v>3</v>
      </c>
      <c r="BQ46" s="143">
        <f>Table10093[[#This Row],[عام Public الربع الثاني عام2023م Quarter 2-2023]]+Table10093[[#This Row],[خاص Private الربع الثاني عام2023م Quarter 2-2023]]</f>
        <v>10</v>
      </c>
      <c r="BR46" s="141">
        <v>6</v>
      </c>
      <c r="BS46" s="142">
        <v>3</v>
      </c>
      <c r="BT46" s="143">
        <f>Table10093[[#This Row],[خاص Private الربع الثالث عام2023م Quarter 3-2023]]+Table10093[[#This Row],[عام Public الربع الثالث عام2023م Quarter 3-2023]]</f>
        <v>9</v>
      </c>
      <c r="BU46" s="141">
        <v>6</v>
      </c>
      <c r="BV46" s="143">
        <v>3</v>
      </c>
      <c r="BW46" s="143">
        <f>Table10093[[#This Row],[خاص Private لربع الرابع عام2023م Quarter 4-2023]]+Table10093[[#This Row],[عام Public الربع الرابع عام2023م Quarter 4-2023]]</f>
        <v>9</v>
      </c>
      <c r="BX46" s="143">
        <v>6</v>
      </c>
      <c r="BY46" s="143">
        <v>3</v>
      </c>
      <c r="BZ46" s="143">
        <f>Table10093[[#This Row],[عام Public الربع الأول عام2024م Quarter 1-2024]]+Table10093[[#This Row],[خاص Private الربع الأول عام2024م Quarter 1-2024]]</f>
        <v>9</v>
      </c>
      <c r="CA46" s="143">
        <v>7</v>
      </c>
      <c r="CB46" s="143">
        <v>3</v>
      </c>
      <c r="CC46" s="143">
        <f>Table10093[[#This Row],[عام Public الربع الثاني عام2024م Quarter 2-2024]]+Table10093[[#This Row],[خاص Private الربع الثاني عام2024م Quarter 2-2024]]</f>
        <v>10</v>
      </c>
      <c r="CD46" s="143">
        <v>7</v>
      </c>
      <c r="CE46" s="143">
        <v>5</v>
      </c>
      <c r="CF46" s="143">
        <f>Table10093[[#This Row],[خاص Private الربع الثالث عام2024م Quarter 3-2024]]+Table10093[[#This Row],[عام Public الربع الثالث عام2024م Quarter 3-2024]]</f>
        <v>12</v>
      </c>
      <c r="CG46" s="143">
        <v>8</v>
      </c>
      <c r="CH46" s="143">
        <v>5</v>
      </c>
      <c r="CI46" s="143">
        <v>13</v>
      </c>
      <c r="CJ46" s="143">
        <v>8</v>
      </c>
      <c r="CK46" s="143">
        <v>5</v>
      </c>
      <c r="CL46" s="143">
        <v>13</v>
      </c>
      <c r="CM46" s="143">
        <v>8</v>
      </c>
      <c r="CN46" s="143">
        <v>6</v>
      </c>
      <c r="CO46" s="143">
        <f>Table10093[[#This Row],[عام Public الربع الثاني عام2025م Quarter 2-2025]]+Table10093[[#This Row],[خاص Private الربع الثاني عام2025م Quarter 2-2025]]</f>
        <v>14</v>
      </c>
      <c r="CP46" s="246">
        <v>8</v>
      </c>
      <c r="CQ46" s="297">
        <v>7</v>
      </c>
      <c r="CR46" s="297">
        <v>15</v>
      </c>
    </row>
    <row r="47" spans="1:96" ht="48.95" customHeight="1" thickBot="1">
      <c r="A47" s="335">
        <v>32</v>
      </c>
      <c r="B47" s="144" t="s">
        <v>526</v>
      </c>
      <c r="C47" s="144" t="s">
        <v>527</v>
      </c>
      <c r="D47" s="145">
        <v>3</v>
      </c>
      <c r="E47" s="145">
        <v>4</v>
      </c>
      <c r="F47" s="145">
        <v>7</v>
      </c>
      <c r="G47" s="145">
        <v>3</v>
      </c>
      <c r="H47" s="145">
        <v>4</v>
      </c>
      <c r="I47" s="145">
        <v>7</v>
      </c>
      <c r="J47" s="145">
        <v>3</v>
      </c>
      <c r="K47" s="145">
        <v>5</v>
      </c>
      <c r="L47" s="145">
        <v>8</v>
      </c>
      <c r="M47" s="145">
        <v>2</v>
      </c>
      <c r="N47" s="164">
        <v>4</v>
      </c>
      <c r="O47" s="145">
        <v>6</v>
      </c>
      <c r="P47" s="145">
        <v>2</v>
      </c>
      <c r="Q47" s="164">
        <v>4</v>
      </c>
      <c r="R47" s="147">
        <v>6</v>
      </c>
      <c r="S47" s="145">
        <v>2</v>
      </c>
      <c r="T47" s="164">
        <v>6</v>
      </c>
      <c r="U47" s="147">
        <v>8</v>
      </c>
      <c r="V47" s="145">
        <v>2</v>
      </c>
      <c r="W47" s="164">
        <v>6</v>
      </c>
      <c r="X47" s="143">
        <f>W47+V47</f>
        <v>8</v>
      </c>
      <c r="Y47" s="149">
        <v>2</v>
      </c>
      <c r="Z47" s="164">
        <v>6</v>
      </c>
      <c r="AA47" s="143">
        <f>Z47+Y47</f>
        <v>8</v>
      </c>
      <c r="AB47" s="141">
        <v>2</v>
      </c>
      <c r="AC47" s="142">
        <v>6</v>
      </c>
      <c r="AD47" s="143">
        <f>AC47+AB47</f>
        <v>8</v>
      </c>
      <c r="AE47" s="141">
        <v>2</v>
      </c>
      <c r="AF47" s="142">
        <v>6</v>
      </c>
      <c r="AG47" s="143">
        <f>AF47+AE47</f>
        <v>8</v>
      </c>
      <c r="AH47" s="141">
        <v>2</v>
      </c>
      <c r="AI47" s="142">
        <v>7</v>
      </c>
      <c r="AJ47" s="143">
        <f>AI47+AH47</f>
        <v>9</v>
      </c>
      <c r="AK47" s="141">
        <v>2</v>
      </c>
      <c r="AL47" s="142">
        <v>8</v>
      </c>
      <c r="AM47" s="143">
        <f>AL47+AK47</f>
        <v>10</v>
      </c>
      <c r="AN47" s="141">
        <v>2</v>
      </c>
      <c r="AO47" s="142">
        <v>5</v>
      </c>
      <c r="AP47" s="143">
        <f>AO47+AN47</f>
        <v>7</v>
      </c>
      <c r="AQ47" s="141">
        <v>2</v>
      </c>
      <c r="AR47" s="142">
        <v>6</v>
      </c>
      <c r="AS47" s="143">
        <f>AR47+AQ47</f>
        <v>8</v>
      </c>
      <c r="AT47" s="141">
        <v>2</v>
      </c>
      <c r="AU47" s="142">
        <v>7</v>
      </c>
      <c r="AV47" s="143">
        <f>AU47+AT47</f>
        <v>9</v>
      </c>
      <c r="AW47" s="141">
        <v>2</v>
      </c>
      <c r="AX47" s="142">
        <v>7</v>
      </c>
      <c r="AY47" s="143">
        <f t="shared" si="30"/>
        <v>9</v>
      </c>
      <c r="AZ47" s="141">
        <v>2</v>
      </c>
      <c r="BA47" s="143">
        <v>7</v>
      </c>
      <c r="BB47" s="143">
        <f t="shared" si="31"/>
        <v>9</v>
      </c>
      <c r="BC47" s="141">
        <v>2</v>
      </c>
      <c r="BD47" s="142">
        <v>7</v>
      </c>
      <c r="BE47" s="143">
        <f t="shared" si="32"/>
        <v>9</v>
      </c>
      <c r="BF47" s="141">
        <v>2</v>
      </c>
      <c r="BG47" s="142">
        <v>7</v>
      </c>
      <c r="BH47" s="143">
        <f t="shared" si="33"/>
        <v>9</v>
      </c>
      <c r="BI47" s="143">
        <v>2</v>
      </c>
      <c r="BJ47" s="143">
        <v>7</v>
      </c>
      <c r="BK47" s="143">
        <f t="shared" si="34"/>
        <v>9</v>
      </c>
      <c r="BL47" s="141">
        <v>2</v>
      </c>
      <c r="BM47" s="142">
        <v>7</v>
      </c>
      <c r="BN47" s="143">
        <f t="shared" si="35"/>
        <v>9</v>
      </c>
      <c r="BO47" s="141">
        <v>2</v>
      </c>
      <c r="BP47" s="142">
        <v>8</v>
      </c>
      <c r="BQ47" s="143">
        <f>Table10093[[#This Row],[عام Public الربع الثاني عام2023م Quarter 2-2023]]+Table10093[[#This Row],[خاص Private الربع الثاني عام2023م Quarter 2-2023]]</f>
        <v>10</v>
      </c>
      <c r="BR47" s="141">
        <v>2</v>
      </c>
      <c r="BS47" s="142">
        <v>9</v>
      </c>
      <c r="BT47" s="143">
        <f>Table10093[[#This Row],[خاص Private الربع الثالث عام2023م Quarter 3-2023]]+Table10093[[#This Row],[عام Public الربع الثالث عام2023م Quarter 3-2023]]</f>
        <v>11</v>
      </c>
      <c r="BU47" s="141">
        <v>2</v>
      </c>
      <c r="BV47" s="143">
        <v>10</v>
      </c>
      <c r="BW47" s="143">
        <f>Table10093[[#This Row],[خاص Private لربع الرابع عام2023م Quarter 4-2023]]+Table10093[[#This Row],[عام Public الربع الرابع عام2023م Quarter 4-2023]]</f>
        <v>12</v>
      </c>
      <c r="BX47" s="143">
        <v>2</v>
      </c>
      <c r="BY47" s="143">
        <v>10</v>
      </c>
      <c r="BZ47" s="143">
        <f>Table10093[[#This Row],[عام Public الربع الأول عام2024م Quarter 1-2024]]+Table10093[[#This Row],[خاص Private الربع الأول عام2024م Quarter 1-2024]]</f>
        <v>12</v>
      </c>
      <c r="CA47" s="143">
        <v>2</v>
      </c>
      <c r="CB47" s="143">
        <v>9</v>
      </c>
      <c r="CC47" s="143">
        <f>Table10093[[#This Row],[عام Public الربع الثاني عام2024م Quarter 2-2024]]+Table10093[[#This Row],[خاص Private الربع الثاني عام2024م Quarter 2-2024]]</f>
        <v>11</v>
      </c>
      <c r="CD47" s="143">
        <v>3</v>
      </c>
      <c r="CE47" s="143">
        <v>9</v>
      </c>
      <c r="CF47" s="143">
        <f>Table10093[[#This Row],[خاص Private الربع الثالث عام2024م Quarter 3-2024]]+Table10093[[#This Row],[عام Public الربع الثالث عام2024م Quarter 3-2024]]</f>
        <v>12</v>
      </c>
      <c r="CG47" s="143">
        <v>3</v>
      </c>
      <c r="CH47" s="143">
        <v>8</v>
      </c>
      <c r="CI47" s="143">
        <v>11</v>
      </c>
      <c r="CJ47" s="143">
        <v>3</v>
      </c>
      <c r="CK47" s="143">
        <v>11</v>
      </c>
      <c r="CL47" s="143">
        <v>14</v>
      </c>
      <c r="CM47" s="143">
        <v>3</v>
      </c>
      <c r="CN47" s="143">
        <v>11</v>
      </c>
      <c r="CO47" s="143">
        <f>Table10093[[#This Row],[عام Public الربع الثاني عام2025م Quarter 2-2025]]+Table10093[[#This Row],[خاص Private الربع الثاني عام2025م Quarter 2-2025]]</f>
        <v>14</v>
      </c>
      <c r="CP47" s="246">
        <v>3</v>
      </c>
      <c r="CQ47" s="297">
        <v>11</v>
      </c>
      <c r="CR47" s="297">
        <v>14</v>
      </c>
    </row>
    <row r="48" spans="1:96" ht="48.95" customHeight="1" thickBot="1">
      <c r="A48" s="335">
        <v>34</v>
      </c>
      <c r="B48" s="144" t="s">
        <v>540</v>
      </c>
      <c r="C48" s="144" t="s">
        <v>541</v>
      </c>
      <c r="D48" s="147" t="s">
        <v>5</v>
      </c>
      <c r="E48" s="147" t="s">
        <v>5</v>
      </c>
      <c r="F48" s="147" t="s">
        <v>5</v>
      </c>
      <c r="G48" s="147" t="s">
        <v>5</v>
      </c>
      <c r="H48" s="147" t="s">
        <v>5</v>
      </c>
      <c r="I48" s="147" t="s">
        <v>5</v>
      </c>
      <c r="J48" s="147" t="s">
        <v>5</v>
      </c>
      <c r="K48" s="147" t="s">
        <v>5</v>
      </c>
      <c r="L48" s="147" t="s">
        <v>5</v>
      </c>
      <c r="M48" s="147" t="s">
        <v>5</v>
      </c>
      <c r="N48" s="146" t="s">
        <v>5</v>
      </c>
      <c r="O48" s="147" t="s">
        <v>5</v>
      </c>
      <c r="P48" s="147" t="s">
        <v>5</v>
      </c>
      <c r="Q48" s="146" t="s">
        <v>5</v>
      </c>
      <c r="R48" s="147" t="s">
        <v>5</v>
      </c>
      <c r="S48" s="147" t="s">
        <v>5</v>
      </c>
      <c r="T48" s="146" t="s">
        <v>5</v>
      </c>
      <c r="U48" s="147" t="s">
        <v>5</v>
      </c>
      <c r="V48" s="147" t="s">
        <v>5</v>
      </c>
      <c r="W48" s="146" t="s">
        <v>5</v>
      </c>
      <c r="X48" s="143" t="s">
        <v>5</v>
      </c>
      <c r="Y48" s="147" t="s">
        <v>5</v>
      </c>
      <c r="Z48" s="146" t="s">
        <v>5</v>
      </c>
      <c r="AA48" s="143" t="s">
        <v>5</v>
      </c>
      <c r="AB48" s="143" t="s">
        <v>5</v>
      </c>
      <c r="AC48" s="142" t="s">
        <v>5</v>
      </c>
      <c r="AD48" s="143" t="s">
        <v>5</v>
      </c>
      <c r="AE48" s="143" t="s">
        <v>5</v>
      </c>
      <c r="AF48" s="142" t="s">
        <v>5</v>
      </c>
      <c r="AG48" s="143" t="s">
        <v>5</v>
      </c>
      <c r="AH48" s="143" t="s">
        <v>5</v>
      </c>
      <c r="AI48" s="142" t="s">
        <v>5</v>
      </c>
      <c r="AJ48" s="143" t="s">
        <v>5</v>
      </c>
      <c r="AK48" s="143" t="s">
        <v>5</v>
      </c>
      <c r="AL48" s="142" t="s">
        <v>5</v>
      </c>
      <c r="AM48" s="143" t="s">
        <v>5</v>
      </c>
      <c r="AN48" s="143" t="s">
        <v>5</v>
      </c>
      <c r="AO48" s="142" t="s">
        <v>5</v>
      </c>
      <c r="AP48" s="143" t="s">
        <v>5</v>
      </c>
      <c r="AQ48" s="143" t="s">
        <v>5</v>
      </c>
      <c r="AR48" s="142" t="s">
        <v>5</v>
      </c>
      <c r="AS48" s="143" t="s">
        <v>5</v>
      </c>
      <c r="AT48" s="143" t="s">
        <v>5</v>
      </c>
      <c r="AU48" s="142" t="s">
        <v>5</v>
      </c>
      <c r="AV48" s="143" t="s">
        <v>5</v>
      </c>
      <c r="AW48" s="143">
        <v>0</v>
      </c>
      <c r="AX48" s="142">
        <v>2</v>
      </c>
      <c r="AY48" s="143">
        <f t="shared" si="30"/>
        <v>2</v>
      </c>
      <c r="AZ48" s="143">
        <v>0</v>
      </c>
      <c r="BA48" s="143">
        <v>3</v>
      </c>
      <c r="BB48" s="143">
        <f t="shared" si="31"/>
        <v>3</v>
      </c>
      <c r="BC48" s="143">
        <v>0</v>
      </c>
      <c r="BD48" s="142">
        <v>4</v>
      </c>
      <c r="BE48" s="143">
        <f t="shared" si="32"/>
        <v>4</v>
      </c>
      <c r="BF48" s="143">
        <v>0</v>
      </c>
      <c r="BG48" s="142">
        <v>5</v>
      </c>
      <c r="BH48" s="143">
        <f t="shared" si="33"/>
        <v>5</v>
      </c>
      <c r="BI48" s="143">
        <v>0</v>
      </c>
      <c r="BJ48" s="143">
        <v>6</v>
      </c>
      <c r="BK48" s="143">
        <f t="shared" si="34"/>
        <v>6</v>
      </c>
      <c r="BL48" s="141">
        <v>0</v>
      </c>
      <c r="BM48" s="142">
        <v>8</v>
      </c>
      <c r="BN48" s="143">
        <f t="shared" si="35"/>
        <v>8</v>
      </c>
      <c r="BO48" s="141">
        <v>0</v>
      </c>
      <c r="BP48" s="142">
        <v>8</v>
      </c>
      <c r="BQ48" s="143">
        <f>Table10093[[#This Row],[عام Public الربع الثاني عام2023م Quarter 2-2023]]+Table10093[[#This Row],[خاص Private الربع الثاني عام2023م Quarter 2-2023]]</f>
        <v>8</v>
      </c>
      <c r="BR48" s="141">
        <v>0</v>
      </c>
      <c r="BS48" s="142">
        <v>9</v>
      </c>
      <c r="BT48" s="143">
        <f>Table10093[[#This Row],[خاص Private الربع الثالث عام2023م Quarter 3-2023]]+Table10093[[#This Row],[عام Public الربع الثالث عام2023م Quarter 3-2023]]</f>
        <v>9</v>
      </c>
      <c r="BU48" s="141">
        <v>0</v>
      </c>
      <c r="BV48" s="143">
        <v>12</v>
      </c>
      <c r="BW48" s="143">
        <f>Table10093[[#This Row],[خاص Private لربع الرابع عام2023م Quarter 4-2023]]+Table10093[[#This Row],[عام Public الربع الرابع عام2023م Quarter 4-2023]]</f>
        <v>12</v>
      </c>
      <c r="BX48" s="143">
        <v>0</v>
      </c>
      <c r="BY48" s="143">
        <v>13</v>
      </c>
      <c r="BZ48" s="143">
        <f>Table10093[[#This Row],[عام Public الربع الأول عام2024م Quarter 1-2024]]+Table10093[[#This Row],[خاص Private الربع الأول عام2024م Quarter 1-2024]]</f>
        <v>13</v>
      </c>
      <c r="CA48" s="143">
        <v>0</v>
      </c>
      <c r="CB48" s="143">
        <v>13</v>
      </c>
      <c r="CC48" s="143">
        <f>Table10093[[#This Row],[عام Public الربع الثاني عام2024م Quarter 2-2024]]+Table10093[[#This Row],[خاص Private الربع الثاني عام2024م Quarter 2-2024]]</f>
        <v>13</v>
      </c>
      <c r="CD48" s="143">
        <v>0</v>
      </c>
      <c r="CE48" s="143">
        <v>13</v>
      </c>
      <c r="CF48" s="143">
        <f>Table10093[[#This Row],[خاص Private الربع الثالث عام2024م Quarter 3-2024]]+Table10093[[#This Row],[عام Public الربع الثالث عام2024م Quarter 3-2024]]</f>
        <v>13</v>
      </c>
      <c r="CG48" s="143">
        <v>0</v>
      </c>
      <c r="CH48" s="143">
        <v>13</v>
      </c>
      <c r="CI48" s="143">
        <v>13</v>
      </c>
      <c r="CJ48" s="143">
        <v>0</v>
      </c>
      <c r="CK48" s="143">
        <v>12</v>
      </c>
      <c r="CL48" s="143">
        <v>12</v>
      </c>
      <c r="CM48" s="143">
        <v>0</v>
      </c>
      <c r="CN48" s="143">
        <v>13</v>
      </c>
      <c r="CO48" s="143">
        <f>Table10093[[#This Row],[عام Public الربع الثاني عام2025م Quarter 2-2025]]+Table10093[[#This Row],[خاص Private الربع الثاني عام2025م Quarter 2-2025]]</f>
        <v>13</v>
      </c>
      <c r="CP48" s="246">
        <v>0</v>
      </c>
      <c r="CQ48" s="297">
        <v>13</v>
      </c>
      <c r="CR48" s="297">
        <v>13</v>
      </c>
    </row>
    <row r="49" spans="1:96" ht="48.95" customHeight="1" thickBot="1">
      <c r="A49" s="335">
        <v>41</v>
      </c>
      <c r="B49" s="144" t="s">
        <v>560</v>
      </c>
      <c r="C49" s="144" t="s">
        <v>561</v>
      </c>
      <c r="D49" s="145">
        <v>2</v>
      </c>
      <c r="E49" s="145">
        <v>0</v>
      </c>
      <c r="F49" s="145">
        <v>2</v>
      </c>
      <c r="G49" s="145">
        <v>2</v>
      </c>
      <c r="H49" s="145">
        <v>0</v>
      </c>
      <c r="I49" s="145">
        <v>2</v>
      </c>
      <c r="J49" s="145">
        <v>2</v>
      </c>
      <c r="K49" s="145">
        <v>0</v>
      </c>
      <c r="L49" s="145">
        <v>2</v>
      </c>
      <c r="M49" s="145">
        <v>2</v>
      </c>
      <c r="N49" s="146">
        <v>1</v>
      </c>
      <c r="O49" s="145">
        <v>3</v>
      </c>
      <c r="P49" s="145">
        <v>2</v>
      </c>
      <c r="Q49" s="146">
        <v>1</v>
      </c>
      <c r="R49" s="147">
        <v>3</v>
      </c>
      <c r="S49" s="145">
        <v>3</v>
      </c>
      <c r="T49" s="146">
        <v>1</v>
      </c>
      <c r="U49" s="147">
        <v>4</v>
      </c>
      <c r="V49" s="145">
        <v>2</v>
      </c>
      <c r="W49" s="146">
        <v>1</v>
      </c>
      <c r="X49" s="143">
        <f>W49+V49</f>
        <v>3</v>
      </c>
      <c r="Y49" s="145">
        <v>2</v>
      </c>
      <c r="Z49" s="146">
        <v>1</v>
      </c>
      <c r="AA49" s="143">
        <f>Z49+Y49</f>
        <v>3</v>
      </c>
      <c r="AB49" s="141">
        <v>2</v>
      </c>
      <c r="AC49" s="142">
        <v>1</v>
      </c>
      <c r="AD49" s="143">
        <f>AC49+AB49</f>
        <v>3</v>
      </c>
      <c r="AE49" s="141">
        <v>2</v>
      </c>
      <c r="AF49" s="142">
        <v>1</v>
      </c>
      <c r="AG49" s="143">
        <f>AF49+AE49</f>
        <v>3</v>
      </c>
      <c r="AH49" s="141">
        <v>2</v>
      </c>
      <c r="AI49" s="142">
        <v>1</v>
      </c>
      <c r="AJ49" s="143">
        <f>AI49+AH49</f>
        <v>3</v>
      </c>
      <c r="AK49" s="141">
        <v>1</v>
      </c>
      <c r="AL49" s="142">
        <v>2</v>
      </c>
      <c r="AM49" s="143">
        <f>AL49+AK49</f>
        <v>3</v>
      </c>
      <c r="AN49" s="141">
        <v>1</v>
      </c>
      <c r="AO49" s="142">
        <v>2</v>
      </c>
      <c r="AP49" s="143">
        <f>AO49+AN49</f>
        <v>3</v>
      </c>
      <c r="AQ49" s="141">
        <v>1</v>
      </c>
      <c r="AR49" s="142">
        <v>2</v>
      </c>
      <c r="AS49" s="143">
        <f>AR49+AQ49</f>
        <v>3</v>
      </c>
      <c r="AT49" s="141">
        <v>1</v>
      </c>
      <c r="AU49" s="142">
        <v>2</v>
      </c>
      <c r="AV49" s="143">
        <f>AU49+AT49</f>
        <v>3</v>
      </c>
      <c r="AW49" s="141">
        <v>1</v>
      </c>
      <c r="AX49" s="142">
        <v>2</v>
      </c>
      <c r="AY49" s="143">
        <f t="shared" si="30"/>
        <v>3</v>
      </c>
      <c r="AZ49" s="141">
        <v>1</v>
      </c>
      <c r="BA49" s="143">
        <v>2</v>
      </c>
      <c r="BB49" s="143">
        <f t="shared" si="31"/>
        <v>3</v>
      </c>
      <c r="BC49" s="141">
        <v>1</v>
      </c>
      <c r="BD49" s="142">
        <v>2</v>
      </c>
      <c r="BE49" s="143">
        <f t="shared" si="32"/>
        <v>3</v>
      </c>
      <c r="BF49" s="141">
        <v>1</v>
      </c>
      <c r="BG49" s="142">
        <v>2</v>
      </c>
      <c r="BH49" s="143">
        <f t="shared" si="33"/>
        <v>3</v>
      </c>
      <c r="BI49" s="143">
        <v>1</v>
      </c>
      <c r="BJ49" s="143">
        <v>2</v>
      </c>
      <c r="BK49" s="143">
        <f t="shared" si="34"/>
        <v>3</v>
      </c>
      <c r="BL49" s="141">
        <v>1</v>
      </c>
      <c r="BM49" s="142">
        <v>5</v>
      </c>
      <c r="BN49" s="143">
        <f t="shared" si="35"/>
        <v>6</v>
      </c>
      <c r="BO49" s="141">
        <v>1</v>
      </c>
      <c r="BP49" s="142">
        <v>5</v>
      </c>
      <c r="BQ49" s="143">
        <f>Table10093[[#This Row],[عام Public الربع الثاني عام2023م Quarter 2-2023]]+Table10093[[#This Row],[خاص Private الربع الثاني عام2023م Quarter 2-2023]]</f>
        <v>6</v>
      </c>
      <c r="BR49" s="141">
        <v>1</v>
      </c>
      <c r="BS49" s="142">
        <v>7</v>
      </c>
      <c r="BT49" s="143">
        <f>Table10093[[#This Row],[خاص Private الربع الثالث عام2023م Quarter 3-2023]]+Table10093[[#This Row],[عام Public الربع الثالث عام2023م Quarter 3-2023]]</f>
        <v>8</v>
      </c>
      <c r="BU49" s="141">
        <v>1</v>
      </c>
      <c r="BV49" s="142">
        <v>10</v>
      </c>
      <c r="BW49" s="143">
        <f>Table10093[[#This Row],[خاص Private لربع الرابع عام2023م Quarter 4-2023]]+Table10093[[#This Row],[عام Public الربع الرابع عام2023م Quarter 4-2023]]</f>
        <v>11</v>
      </c>
      <c r="BX49" s="143">
        <v>1</v>
      </c>
      <c r="BY49" s="143">
        <v>11</v>
      </c>
      <c r="BZ49" s="143">
        <f>Table10093[[#This Row],[عام Public الربع الأول عام2024م Quarter 1-2024]]+Table10093[[#This Row],[خاص Private الربع الأول عام2024م Quarter 1-2024]]</f>
        <v>12</v>
      </c>
      <c r="CA49" s="143">
        <v>1</v>
      </c>
      <c r="CB49" s="143">
        <v>11</v>
      </c>
      <c r="CC49" s="143">
        <f>Table10093[[#This Row],[عام Public الربع الثاني عام2024م Quarter 2-2024]]+Table10093[[#This Row],[خاص Private الربع الثاني عام2024م Quarter 2-2024]]</f>
        <v>12</v>
      </c>
      <c r="CD49" s="143">
        <v>1</v>
      </c>
      <c r="CE49" s="143">
        <v>8</v>
      </c>
      <c r="CF49" s="143">
        <f>Table10093[[#This Row],[خاص Private الربع الثالث عام2024م Quarter 3-2024]]+Table10093[[#This Row],[عام Public الربع الثالث عام2024م Quarter 3-2024]]</f>
        <v>9</v>
      </c>
      <c r="CG49" s="143">
        <v>1</v>
      </c>
      <c r="CH49" s="143">
        <v>9</v>
      </c>
      <c r="CI49" s="143">
        <v>10</v>
      </c>
      <c r="CJ49" s="143">
        <v>0</v>
      </c>
      <c r="CK49" s="143">
        <v>9</v>
      </c>
      <c r="CL49" s="143">
        <v>9</v>
      </c>
      <c r="CM49" s="143">
        <v>0</v>
      </c>
      <c r="CN49" s="143">
        <v>11</v>
      </c>
      <c r="CO49" s="143">
        <f>Table10093[[#This Row],[عام Public الربع الثاني عام2025م Quarter 2-2025]]+Table10093[[#This Row],[خاص Private الربع الثاني عام2025م Quarter 2-2025]]</f>
        <v>11</v>
      </c>
      <c r="CP49" s="246">
        <v>1</v>
      </c>
      <c r="CQ49" s="297">
        <v>12</v>
      </c>
      <c r="CR49" s="297">
        <v>13</v>
      </c>
    </row>
    <row r="50" spans="1:96" ht="48.95" customHeight="1" thickBot="1">
      <c r="A50" s="335">
        <v>44</v>
      </c>
      <c r="B50" s="197" t="s">
        <v>497</v>
      </c>
      <c r="C50" s="197" t="s">
        <v>498</v>
      </c>
      <c r="D50" s="145" t="s">
        <v>5</v>
      </c>
      <c r="E50" s="145" t="s">
        <v>5</v>
      </c>
      <c r="F50" s="145" t="s">
        <v>5</v>
      </c>
      <c r="G50" s="145" t="s">
        <v>5</v>
      </c>
      <c r="H50" s="145" t="s">
        <v>5</v>
      </c>
      <c r="I50" s="145" t="s">
        <v>5</v>
      </c>
      <c r="J50" s="145" t="s">
        <v>5</v>
      </c>
      <c r="K50" s="145" t="s">
        <v>5</v>
      </c>
      <c r="L50" s="145" t="s">
        <v>5</v>
      </c>
      <c r="M50" s="145" t="s">
        <v>5</v>
      </c>
      <c r="N50" s="155" t="s">
        <v>5</v>
      </c>
      <c r="O50" s="145" t="s">
        <v>5</v>
      </c>
      <c r="P50" s="145" t="s">
        <v>5</v>
      </c>
      <c r="Q50" s="155" t="s">
        <v>5</v>
      </c>
      <c r="R50" s="145" t="s">
        <v>5</v>
      </c>
      <c r="S50" s="145" t="s">
        <v>5</v>
      </c>
      <c r="T50" s="155" t="s">
        <v>5</v>
      </c>
      <c r="U50" s="145" t="s">
        <v>5</v>
      </c>
      <c r="V50" s="145" t="s">
        <v>5</v>
      </c>
      <c r="W50" s="155" t="s">
        <v>5</v>
      </c>
      <c r="X50" s="141" t="s">
        <v>5</v>
      </c>
      <c r="Y50" s="145">
        <v>0</v>
      </c>
      <c r="Z50" s="146">
        <v>2</v>
      </c>
      <c r="AA50" s="143">
        <f>Z50+Y50</f>
        <v>2</v>
      </c>
      <c r="AB50" s="141">
        <v>0</v>
      </c>
      <c r="AC50" s="142">
        <v>3</v>
      </c>
      <c r="AD50" s="143">
        <f>AC50+AB50</f>
        <v>3</v>
      </c>
      <c r="AE50" s="141">
        <v>0</v>
      </c>
      <c r="AF50" s="142">
        <v>3</v>
      </c>
      <c r="AG50" s="143">
        <f>AF50+AE50</f>
        <v>3</v>
      </c>
      <c r="AH50" s="141">
        <v>0</v>
      </c>
      <c r="AI50" s="142">
        <v>2</v>
      </c>
      <c r="AJ50" s="143">
        <f>AI50+AH50</f>
        <v>2</v>
      </c>
      <c r="AK50" s="141">
        <v>0</v>
      </c>
      <c r="AL50" s="142">
        <v>2</v>
      </c>
      <c r="AM50" s="143">
        <f>AL50+AK50</f>
        <v>2</v>
      </c>
      <c r="AN50" s="141">
        <v>0</v>
      </c>
      <c r="AO50" s="142">
        <v>5</v>
      </c>
      <c r="AP50" s="143">
        <f>AO50+AN50</f>
        <v>5</v>
      </c>
      <c r="AQ50" s="141">
        <v>0</v>
      </c>
      <c r="AR50" s="142">
        <v>4</v>
      </c>
      <c r="AS50" s="143">
        <f>AR50+AQ50</f>
        <v>4</v>
      </c>
      <c r="AT50" s="141">
        <v>0</v>
      </c>
      <c r="AU50" s="142">
        <v>4</v>
      </c>
      <c r="AV50" s="143">
        <f>AU50+AT50</f>
        <v>4</v>
      </c>
      <c r="AW50" s="141">
        <v>0</v>
      </c>
      <c r="AX50" s="142">
        <v>1</v>
      </c>
      <c r="AY50" s="143">
        <f t="shared" si="30"/>
        <v>1</v>
      </c>
      <c r="AZ50" s="141">
        <v>0</v>
      </c>
      <c r="BA50" s="143">
        <v>1</v>
      </c>
      <c r="BB50" s="143">
        <f t="shared" si="31"/>
        <v>1</v>
      </c>
      <c r="BC50" s="141">
        <v>0</v>
      </c>
      <c r="BD50" s="142">
        <v>2</v>
      </c>
      <c r="BE50" s="143">
        <f t="shared" si="32"/>
        <v>2</v>
      </c>
      <c r="BF50" s="141">
        <v>0</v>
      </c>
      <c r="BG50" s="142">
        <v>2</v>
      </c>
      <c r="BH50" s="143">
        <f t="shared" si="33"/>
        <v>2</v>
      </c>
      <c r="BI50" s="143">
        <v>0</v>
      </c>
      <c r="BJ50" s="143">
        <v>2</v>
      </c>
      <c r="BK50" s="143">
        <f t="shared" si="34"/>
        <v>2</v>
      </c>
      <c r="BL50" s="141">
        <v>1</v>
      </c>
      <c r="BM50" s="142">
        <v>4</v>
      </c>
      <c r="BN50" s="143">
        <f t="shared" si="35"/>
        <v>5</v>
      </c>
      <c r="BO50" s="141">
        <v>1</v>
      </c>
      <c r="BP50" s="142">
        <v>5</v>
      </c>
      <c r="BQ50" s="143">
        <f>Table10093[[#This Row],[عام Public الربع الثاني عام2023م Quarter 2-2023]]+Table10093[[#This Row],[خاص Private الربع الثاني عام2023م Quarter 2-2023]]</f>
        <v>6</v>
      </c>
      <c r="BR50" s="141">
        <v>1</v>
      </c>
      <c r="BS50" s="142">
        <v>5</v>
      </c>
      <c r="BT50" s="143">
        <f>Table10093[[#This Row],[خاص Private الربع الثالث عام2023م Quarter 3-2023]]+Table10093[[#This Row],[عام Public الربع الثالث عام2023م Quarter 3-2023]]</f>
        <v>6</v>
      </c>
      <c r="BU50" s="141">
        <v>1</v>
      </c>
      <c r="BV50" s="142">
        <v>5</v>
      </c>
      <c r="BW50" s="143">
        <f>Table10093[[#This Row],[خاص Private لربع الرابع عام2023م Quarter 4-2023]]+Table10093[[#This Row],[عام Public الربع الرابع عام2023م Quarter 4-2023]]</f>
        <v>6</v>
      </c>
      <c r="BX50" s="143">
        <v>1</v>
      </c>
      <c r="BY50" s="143">
        <v>4</v>
      </c>
      <c r="BZ50" s="143">
        <f>Table10093[[#This Row],[عام Public الربع الأول عام2024م Quarter 1-2024]]+Table10093[[#This Row],[خاص Private الربع الأول عام2024م Quarter 1-2024]]</f>
        <v>5</v>
      </c>
      <c r="CA50" s="143">
        <v>1</v>
      </c>
      <c r="CB50" s="143">
        <v>3</v>
      </c>
      <c r="CC50" s="143">
        <f>Table10093[[#This Row],[عام Public الربع الثاني عام2024م Quarter 2-2024]]+Table10093[[#This Row],[خاص Private الربع الثاني عام2024م Quarter 2-2024]]</f>
        <v>4</v>
      </c>
      <c r="CD50" s="143">
        <v>1</v>
      </c>
      <c r="CE50" s="143">
        <v>6</v>
      </c>
      <c r="CF50" s="143">
        <f>Table10093[[#This Row],[خاص Private الربع الثالث عام2024م Quarter 3-2024]]+Table10093[[#This Row],[عام Public الربع الثالث عام2024م Quarter 3-2024]]</f>
        <v>7</v>
      </c>
      <c r="CG50" s="143">
        <v>2</v>
      </c>
      <c r="CH50" s="143">
        <v>6</v>
      </c>
      <c r="CI50" s="143">
        <v>8</v>
      </c>
      <c r="CJ50" s="143">
        <v>3</v>
      </c>
      <c r="CK50" s="143">
        <v>7</v>
      </c>
      <c r="CL50" s="143">
        <v>10</v>
      </c>
      <c r="CM50" s="143">
        <v>3</v>
      </c>
      <c r="CN50" s="143">
        <v>7</v>
      </c>
      <c r="CO50" s="143">
        <f>Table10093[[#This Row],[عام Public الربع الثاني عام2025م Quarter 2-2025]]+Table10093[[#This Row],[خاص Private الربع الثاني عام2025م Quarter 2-2025]]</f>
        <v>10</v>
      </c>
      <c r="CP50" s="246">
        <v>4</v>
      </c>
      <c r="CQ50" s="297">
        <v>9</v>
      </c>
      <c r="CR50" s="297">
        <v>13</v>
      </c>
    </row>
    <row r="51" spans="1:96" ht="48.95" customHeight="1" thickBot="1">
      <c r="A51" s="335">
        <v>37</v>
      </c>
      <c r="B51" s="144" t="s">
        <v>949</v>
      </c>
      <c r="C51" s="144" t="s">
        <v>685</v>
      </c>
      <c r="D51" s="145" t="s">
        <v>5</v>
      </c>
      <c r="E51" s="145" t="s">
        <v>5</v>
      </c>
      <c r="F51" s="145" t="s">
        <v>5</v>
      </c>
      <c r="G51" s="145" t="s">
        <v>5</v>
      </c>
      <c r="H51" s="145" t="s">
        <v>5</v>
      </c>
      <c r="I51" s="145" t="s">
        <v>5</v>
      </c>
      <c r="J51" s="145" t="s">
        <v>5</v>
      </c>
      <c r="K51" s="145" t="s">
        <v>5</v>
      </c>
      <c r="L51" s="145" t="s">
        <v>5</v>
      </c>
      <c r="M51" s="145" t="s">
        <v>5</v>
      </c>
      <c r="N51" s="155" t="s">
        <v>5</v>
      </c>
      <c r="O51" s="145" t="s">
        <v>5</v>
      </c>
      <c r="P51" s="145" t="s">
        <v>5</v>
      </c>
      <c r="Q51" s="155" t="s">
        <v>5</v>
      </c>
      <c r="R51" s="145" t="s">
        <v>5</v>
      </c>
      <c r="S51" s="145" t="s">
        <v>5</v>
      </c>
      <c r="T51" s="155" t="s">
        <v>5</v>
      </c>
      <c r="U51" s="145" t="s">
        <v>5</v>
      </c>
      <c r="V51" s="145" t="s">
        <v>5</v>
      </c>
      <c r="W51" s="155" t="s">
        <v>5</v>
      </c>
      <c r="X51" s="141" t="s">
        <v>5</v>
      </c>
      <c r="Y51" s="145">
        <v>0</v>
      </c>
      <c r="Z51" s="146">
        <v>3</v>
      </c>
      <c r="AA51" s="143">
        <f>Z51+Y51</f>
        <v>3</v>
      </c>
      <c r="AB51" s="141">
        <v>0</v>
      </c>
      <c r="AC51" s="142">
        <v>3</v>
      </c>
      <c r="AD51" s="143">
        <f>AC51+AB51</f>
        <v>3</v>
      </c>
      <c r="AE51" s="141">
        <v>0</v>
      </c>
      <c r="AF51" s="142">
        <v>3</v>
      </c>
      <c r="AG51" s="143">
        <f>AF51+AE51</f>
        <v>3</v>
      </c>
      <c r="AH51" s="141">
        <v>0</v>
      </c>
      <c r="AI51" s="142">
        <v>3</v>
      </c>
      <c r="AJ51" s="143">
        <f>AI51+AH51</f>
        <v>3</v>
      </c>
      <c r="AK51" s="141">
        <v>0</v>
      </c>
      <c r="AL51" s="142">
        <v>3</v>
      </c>
      <c r="AM51" s="143">
        <f>AL51+AK51</f>
        <v>3</v>
      </c>
      <c r="AN51" s="141">
        <v>0</v>
      </c>
      <c r="AO51" s="142">
        <v>3</v>
      </c>
      <c r="AP51" s="143">
        <f>AO51+AN51</f>
        <v>3</v>
      </c>
      <c r="AQ51" s="141">
        <v>0</v>
      </c>
      <c r="AR51" s="142">
        <v>3</v>
      </c>
      <c r="AS51" s="143">
        <f>AR51+AQ51</f>
        <v>3</v>
      </c>
      <c r="AT51" s="141">
        <v>0</v>
      </c>
      <c r="AU51" s="142">
        <v>3</v>
      </c>
      <c r="AV51" s="143">
        <f>AU51+AT51</f>
        <v>3</v>
      </c>
      <c r="AW51" s="141">
        <v>0</v>
      </c>
      <c r="AX51" s="142">
        <v>5</v>
      </c>
      <c r="AY51" s="143">
        <f t="shared" si="30"/>
        <v>5</v>
      </c>
      <c r="AZ51" s="141">
        <v>0</v>
      </c>
      <c r="BA51" s="143">
        <v>6</v>
      </c>
      <c r="BB51" s="143">
        <f t="shared" si="31"/>
        <v>6</v>
      </c>
      <c r="BC51" s="141">
        <v>0</v>
      </c>
      <c r="BD51" s="142">
        <v>9</v>
      </c>
      <c r="BE51" s="143">
        <f t="shared" si="32"/>
        <v>9</v>
      </c>
      <c r="BF51" s="141">
        <v>0</v>
      </c>
      <c r="BG51" s="142">
        <v>9</v>
      </c>
      <c r="BH51" s="143">
        <f t="shared" si="33"/>
        <v>9</v>
      </c>
      <c r="BI51" s="143">
        <v>0</v>
      </c>
      <c r="BJ51" s="143">
        <v>9</v>
      </c>
      <c r="BK51" s="143">
        <f t="shared" si="34"/>
        <v>9</v>
      </c>
      <c r="BL51" s="141">
        <v>0</v>
      </c>
      <c r="BM51" s="142">
        <v>10</v>
      </c>
      <c r="BN51" s="143">
        <f t="shared" si="35"/>
        <v>10</v>
      </c>
      <c r="BO51" s="141">
        <v>0</v>
      </c>
      <c r="BP51" s="142">
        <v>10</v>
      </c>
      <c r="BQ51" s="143">
        <f>Table10093[[#This Row],[عام Public الربع الثاني عام2023م Quarter 2-2023]]+Table10093[[#This Row],[خاص Private الربع الثاني عام2023م Quarter 2-2023]]</f>
        <v>10</v>
      </c>
      <c r="BR51" s="141">
        <v>0</v>
      </c>
      <c r="BS51" s="142">
        <v>10</v>
      </c>
      <c r="BT51" s="143">
        <f>Table10093[[#This Row],[خاص Private الربع الثالث عام2023م Quarter 3-2023]]+Table10093[[#This Row],[عام Public الربع الثالث عام2023م Quarter 3-2023]]</f>
        <v>10</v>
      </c>
      <c r="BU51" s="141">
        <v>0</v>
      </c>
      <c r="BV51" s="142">
        <v>9</v>
      </c>
      <c r="BW51" s="143">
        <f>Table10093[[#This Row],[خاص Private لربع الرابع عام2023م Quarter 4-2023]]+Table10093[[#This Row],[عام Public الربع الرابع عام2023م Quarter 4-2023]]</f>
        <v>9</v>
      </c>
      <c r="BX51" s="143">
        <v>0</v>
      </c>
      <c r="BY51" s="143">
        <v>10</v>
      </c>
      <c r="BZ51" s="143">
        <f>Table10093[[#This Row],[عام Public الربع الأول عام2024م Quarter 1-2024]]+Table10093[[#This Row],[خاص Private الربع الأول عام2024م Quarter 1-2024]]</f>
        <v>10</v>
      </c>
      <c r="CA51" s="143">
        <v>0</v>
      </c>
      <c r="CB51" s="143">
        <v>10</v>
      </c>
      <c r="CC51" s="143">
        <f>Table10093[[#This Row],[عام Public الربع الثاني عام2024م Quarter 2-2024]]+Table10093[[#This Row],[خاص Private الربع الثاني عام2024م Quarter 2-2024]]</f>
        <v>10</v>
      </c>
      <c r="CD51" s="143">
        <v>0</v>
      </c>
      <c r="CE51" s="143">
        <v>11</v>
      </c>
      <c r="CF51" s="143">
        <f>Table10093[[#This Row],[خاص Private الربع الثالث عام2024م Quarter 3-2024]]+Table10093[[#This Row],[عام Public الربع الثالث عام2024م Quarter 3-2024]]</f>
        <v>11</v>
      </c>
      <c r="CG51" s="143">
        <v>0</v>
      </c>
      <c r="CH51" s="143">
        <v>11</v>
      </c>
      <c r="CI51" s="143">
        <v>11</v>
      </c>
      <c r="CJ51" s="143">
        <v>0</v>
      </c>
      <c r="CK51" s="143">
        <v>11</v>
      </c>
      <c r="CL51" s="143">
        <v>11</v>
      </c>
      <c r="CM51" s="143">
        <v>0</v>
      </c>
      <c r="CN51" s="143">
        <v>12</v>
      </c>
      <c r="CO51" s="143">
        <f>Table10093[[#This Row],[عام Public الربع الثاني عام2025م Quarter 2-2025]]+Table10093[[#This Row],[خاص Private الربع الثاني عام2025م Quarter 2-2025]]</f>
        <v>12</v>
      </c>
      <c r="CP51" s="246">
        <v>0</v>
      </c>
      <c r="CQ51" s="297">
        <v>12</v>
      </c>
      <c r="CR51" s="297">
        <v>12</v>
      </c>
    </row>
    <row r="52" spans="1:96" ht="48.95" customHeight="1" thickBot="1">
      <c r="A52" s="335">
        <v>38</v>
      </c>
      <c r="B52" s="144" t="s">
        <v>1156</v>
      </c>
      <c r="C52" s="144" t="s">
        <v>1155</v>
      </c>
      <c r="D52" s="145">
        <v>3</v>
      </c>
      <c r="E52" s="145">
        <v>2</v>
      </c>
      <c r="F52" s="145">
        <v>5</v>
      </c>
      <c r="G52" s="145">
        <v>3</v>
      </c>
      <c r="H52" s="145">
        <v>2</v>
      </c>
      <c r="I52" s="145">
        <v>5</v>
      </c>
      <c r="J52" s="145">
        <v>3</v>
      </c>
      <c r="K52" s="145">
        <v>2</v>
      </c>
      <c r="L52" s="145">
        <v>5</v>
      </c>
      <c r="M52" s="145">
        <v>2</v>
      </c>
      <c r="N52" s="146">
        <v>2</v>
      </c>
      <c r="O52" s="145">
        <v>4</v>
      </c>
      <c r="P52" s="145">
        <v>2</v>
      </c>
      <c r="Q52" s="146">
        <v>2</v>
      </c>
      <c r="R52" s="147">
        <v>4</v>
      </c>
      <c r="S52" s="145">
        <v>3</v>
      </c>
      <c r="T52" s="146">
        <v>2</v>
      </c>
      <c r="U52" s="147">
        <v>5</v>
      </c>
      <c r="V52" s="145">
        <v>3</v>
      </c>
      <c r="W52" s="146">
        <v>2</v>
      </c>
      <c r="X52" s="143">
        <f>W52+V52</f>
        <v>5</v>
      </c>
      <c r="Y52" s="145">
        <v>3</v>
      </c>
      <c r="Z52" s="146">
        <v>2</v>
      </c>
      <c r="AA52" s="143">
        <f>Z52+Y52</f>
        <v>5</v>
      </c>
      <c r="AB52" s="141">
        <v>3</v>
      </c>
      <c r="AC52" s="142">
        <v>3</v>
      </c>
      <c r="AD52" s="143">
        <f>AC52+AB52</f>
        <v>6</v>
      </c>
      <c r="AE52" s="141">
        <v>3</v>
      </c>
      <c r="AF52" s="142">
        <v>3</v>
      </c>
      <c r="AG52" s="143">
        <f>AF52+AE52</f>
        <v>6</v>
      </c>
      <c r="AH52" s="141">
        <v>3</v>
      </c>
      <c r="AI52" s="142">
        <v>3</v>
      </c>
      <c r="AJ52" s="143">
        <f>AI52+AH52</f>
        <v>6</v>
      </c>
      <c r="AK52" s="141">
        <v>3</v>
      </c>
      <c r="AL52" s="142">
        <v>3</v>
      </c>
      <c r="AM52" s="143">
        <f>AL52+AK52</f>
        <v>6</v>
      </c>
      <c r="AN52" s="141">
        <v>3</v>
      </c>
      <c r="AO52" s="142">
        <v>3</v>
      </c>
      <c r="AP52" s="143">
        <f>AO52+AN52</f>
        <v>6</v>
      </c>
      <c r="AQ52" s="141">
        <v>3</v>
      </c>
      <c r="AR52" s="142">
        <v>3</v>
      </c>
      <c r="AS52" s="143">
        <f>AR52+AQ52</f>
        <v>6</v>
      </c>
      <c r="AT52" s="141">
        <v>3</v>
      </c>
      <c r="AU52" s="142">
        <v>3</v>
      </c>
      <c r="AV52" s="143">
        <f>AU52+AT52</f>
        <v>6</v>
      </c>
      <c r="AW52" s="141">
        <v>3</v>
      </c>
      <c r="AX52" s="142">
        <v>3</v>
      </c>
      <c r="AY52" s="143">
        <f t="shared" si="30"/>
        <v>6</v>
      </c>
      <c r="AZ52" s="141">
        <v>3</v>
      </c>
      <c r="BA52" s="143">
        <v>3</v>
      </c>
      <c r="BB52" s="143">
        <f t="shared" si="31"/>
        <v>6</v>
      </c>
      <c r="BC52" s="149">
        <v>3</v>
      </c>
      <c r="BD52" s="146">
        <v>3</v>
      </c>
      <c r="BE52" s="143">
        <f t="shared" si="32"/>
        <v>6</v>
      </c>
      <c r="BF52" s="149">
        <v>3</v>
      </c>
      <c r="BG52" s="146">
        <v>3</v>
      </c>
      <c r="BH52" s="143">
        <f t="shared" si="33"/>
        <v>6</v>
      </c>
      <c r="BI52" s="143">
        <v>3</v>
      </c>
      <c r="BJ52" s="143">
        <v>3</v>
      </c>
      <c r="BK52" s="143">
        <f t="shared" si="34"/>
        <v>6</v>
      </c>
      <c r="BL52" s="141">
        <v>3</v>
      </c>
      <c r="BM52" s="142">
        <v>3</v>
      </c>
      <c r="BN52" s="143">
        <f t="shared" si="35"/>
        <v>6</v>
      </c>
      <c r="BO52" s="141">
        <v>3</v>
      </c>
      <c r="BP52" s="142">
        <v>3</v>
      </c>
      <c r="BQ52" s="143">
        <f>Table10093[[#This Row],[عام Public الربع الثاني عام2023م Quarter 2-2023]]+Table10093[[#This Row],[خاص Private الربع الثاني عام2023م Quarter 2-2023]]</f>
        <v>6</v>
      </c>
      <c r="BR52" s="141">
        <v>3</v>
      </c>
      <c r="BS52" s="142">
        <v>3</v>
      </c>
      <c r="BT52" s="143">
        <f>Table10093[[#This Row],[خاص Private الربع الثالث عام2023م Quarter 3-2023]]+Table10093[[#This Row],[عام Public الربع الثالث عام2023م Quarter 3-2023]]</f>
        <v>6</v>
      </c>
      <c r="BU52" s="141">
        <v>4</v>
      </c>
      <c r="BV52" s="142">
        <v>3</v>
      </c>
      <c r="BW52" s="143">
        <f>Table10093[[#This Row],[خاص Private لربع الرابع عام2023م Quarter 4-2023]]+Table10093[[#This Row],[عام Public الربع الرابع عام2023م Quarter 4-2023]]</f>
        <v>7</v>
      </c>
      <c r="BX52" s="143">
        <v>4</v>
      </c>
      <c r="BY52" s="143">
        <v>5</v>
      </c>
      <c r="BZ52" s="143">
        <f>Table10093[[#This Row],[عام Public الربع الأول عام2024م Quarter 1-2024]]+Table10093[[#This Row],[خاص Private الربع الأول عام2024م Quarter 1-2024]]</f>
        <v>9</v>
      </c>
      <c r="CA52" s="143">
        <v>4</v>
      </c>
      <c r="CB52" s="143">
        <v>5</v>
      </c>
      <c r="CC52" s="143">
        <f>Table10093[[#This Row],[عام Public الربع الثاني عام2024م Quarter 2-2024]]+Table10093[[#This Row],[خاص Private الربع الثاني عام2024م Quarter 2-2024]]</f>
        <v>9</v>
      </c>
      <c r="CD52" s="143">
        <v>4</v>
      </c>
      <c r="CE52" s="143">
        <v>6</v>
      </c>
      <c r="CF52" s="143">
        <f>Table10093[[#This Row],[خاص Private الربع الثالث عام2024م Quarter 3-2024]]+Table10093[[#This Row],[عام Public الربع الثالث عام2024م Quarter 3-2024]]</f>
        <v>10</v>
      </c>
      <c r="CG52" s="143">
        <v>4</v>
      </c>
      <c r="CH52" s="143">
        <v>10</v>
      </c>
      <c r="CI52" s="143">
        <v>14</v>
      </c>
      <c r="CJ52" s="143">
        <v>4</v>
      </c>
      <c r="CK52" s="143">
        <v>8</v>
      </c>
      <c r="CL52" s="143">
        <v>12</v>
      </c>
      <c r="CM52" s="143">
        <v>4</v>
      </c>
      <c r="CN52" s="143">
        <v>8</v>
      </c>
      <c r="CO52" s="143">
        <f>Table10093[[#This Row],[عام Public الربع الثاني عام2025م Quarter 2-2025]]+Table10093[[#This Row],[خاص Private الربع الثاني عام2025م Quarter 2-2025]]</f>
        <v>12</v>
      </c>
      <c r="CP52" s="246">
        <v>4</v>
      </c>
      <c r="CQ52" s="297">
        <v>8</v>
      </c>
      <c r="CR52" s="297">
        <v>12</v>
      </c>
    </row>
    <row r="53" spans="1:96" ht="48.95" customHeight="1" thickBot="1">
      <c r="A53" s="335">
        <v>40</v>
      </c>
      <c r="B53" s="197" t="s">
        <v>950</v>
      </c>
      <c r="C53" s="197" t="s">
        <v>750</v>
      </c>
      <c r="D53" s="145" t="s">
        <v>5</v>
      </c>
      <c r="E53" s="145" t="s">
        <v>5</v>
      </c>
      <c r="F53" s="141" t="s">
        <v>5</v>
      </c>
      <c r="G53" s="147" t="s">
        <v>5</v>
      </c>
      <c r="H53" s="147" t="s">
        <v>5</v>
      </c>
      <c r="I53" s="143" t="s">
        <v>5</v>
      </c>
      <c r="J53" s="147" t="s">
        <v>5</v>
      </c>
      <c r="K53" s="147" t="s">
        <v>5</v>
      </c>
      <c r="L53" s="143" t="s">
        <v>5</v>
      </c>
      <c r="M53" s="147" t="s">
        <v>5</v>
      </c>
      <c r="N53" s="146" t="s">
        <v>5</v>
      </c>
      <c r="O53" s="143" t="s">
        <v>5</v>
      </c>
      <c r="P53" s="147" t="s">
        <v>5</v>
      </c>
      <c r="Q53" s="146" t="s">
        <v>5</v>
      </c>
      <c r="R53" s="143" t="s">
        <v>5</v>
      </c>
      <c r="S53" s="147" t="s">
        <v>5</v>
      </c>
      <c r="T53" s="146" t="s">
        <v>5</v>
      </c>
      <c r="U53" s="143" t="s">
        <v>5</v>
      </c>
      <c r="V53" s="147" t="s">
        <v>5</v>
      </c>
      <c r="W53" s="146" t="s">
        <v>5</v>
      </c>
      <c r="X53" s="143" t="s">
        <v>5</v>
      </c>
      <c r="Y53" s="147" t="s">
        <v>5</v>
      </c>
      <c r="Z53" s="146" t="s">
        <v>5</v>
      </c>
      <c r="AA53" s="143" t="s">
        <v>5</v>
      </c>
      <c r="AB53" s="143" t="s">
        <v>5</v>
      </c>
      <c r="AC53" s="142" t="s">
        <v>5</v>
      </c>
      <c r="AD53" s="143" t="s">
        <v>5</v>
      </c>
      <c r="AE53" s="143" t="s">
        <v>5</v>
      </c>
      <c r="AF53" s="142" t="s">
        <v>5</v>
      </c>
      <c r="AG53" s="143" t="s">
        <v>5</v>
      </c>
      <c r="AH53" s="143" t="s">
        <v>5</v>
      </c>
      <c r="AI53" s="142" t="s">
        <v>5</v>
      </c>
      <c r="AJ53" s="143" t="s">
        <v>5</v>
      </c>
      <c r="AK53" s="143" t="s">
        <v>5</v>
      </c>
      <c r="AL53" s="142" t="s">
        <v>5</v>
      </c>
      <c r="AM53" s="143" t="s">
        <v>5</v>
      </c>
      <c r="AN53" s="143" t="s">
        <v>5</v>
      </c>
      <c r="AO53" s="142" t="s">
        <v>5</v>
      </c>
      <c r="AP53" s="143" t="s">
        <v>5</v>
      </c>
      <c r="AQ53" s="143" t="s">
        <v>5</v>
      </c>
      <c r="AR53" s="142" t="s">
        <v>5</v>
      </c>
      <c r="AS53" s="143" t="s">
        <v>5</v>
      </c>
      <c r="AT53" s="143" t="s">
        <v>5</v>
      </c>
      <c r="AU53" s="142" t="s">
        <v>5</v>
      </c>
      <c r="AV53" s="143" t="s">
        <v>5</v>
      </c>
      <c r="AW53" s="143" t="s">
        <v>5</v>
      </c>
      <c r="AX53" s="142" t="s">
        <v>5</v>
      </c>
      <c r="AY53" s="143" t="s">
        <v>5</v>
      </c>
      <c r="AZ53" s="143" t="s">
        <v>5</v>
      </c>
      <c r="BA53" s="143" t="s">
        <v>5</v>
      </c>
      <c r="BB53" s="143" t="s">
        <v>5</v>
      </c>
      <c r="BC53" s="165" t="s">
        <v>5</v>
      </c>
      <c r="BD53" s="146" t="s">
        <v>5</v>
      </c>
      <c r="BE53" s="143" t="s">
        <v>5</v>
      </c>
      <c r="BF53" s="165" t="s">
        <v>5</v>
      </c>
      <c r="BG53" s="146" t="s">
        <v>5</v>
      </c>
      <c r="BH53" s="143" t="s">
        <v>5</v>
      </c>
      <c r="BI53" s="143" t="s">
        <v>5</v>
      </c>
      <c r="BJ53" s="143" t="s">
        <v>5</v>
      </c>
      <c r="BK53" s="143" t="s">
        <v>5</v>
      </c>
      <c r="BL53" s="141">
        <v>0</v>
      </c>
      <c r="BM53" s="142">
        <v>1</v>
      </c>
      <c r="BN53" s="143">
        <f t="shared" si="35"/>
        <v>1</v>
      </c>
      <c r="BO53" s="141">
        <v>0</v>
      </c>
      <c r="BP53" s="142">
        <v>1</v>
      </c>
      <c r="BQ53" s="143">
        <f>Table10093[[#This Row],[عام Public الربع الثاني عام2023م Quarter 2-2023]]+Table10093[[#This Row],[خاص Private الربع الثاني عام2023م Quarter 2-2023]]</f>
        <v>1</v>
      </c>
      <c r="BR53" s="141">
        <v>0</v>
      </c>
      <c r="BS53" s="142">
        <v>2</v>
      </c>
      <c r="BT53" s="143">
        <f>Table10093[[#This Row],[خاص Private الربع الثالث عام2023م Quarter 3-2023]]+Table10093[[#This Row],[عام Public الربع الثالث عام2023م Quarter 3-2023]]</f>
        <v>2</v>
      </c>
      <c r="BU53" s="141">
        <v>0</v>
      </c>
      <c r="BV53" s="142">
        <v>2</v>
      </c>
      <c r="BW53" s="143">
        <f>Table10093[[#This Row],[خاص Private لربع الرابع عام2023م Quarter 4-2023]]+Table10093[[#This Row],[عام Public الربع الرابع عام2023م Quarter 4-2023]]</f>
        <v>2</v>
      </c>
      <c r="BX53" s="143">
        <v>0</v>
      </c>
      <c r="BY53" s="143">
        <v>3</v>
      </c>
      <c r="BZ53" s="143">
        <f>Table10093[[#This Row],[عام Public الربع الأول عام2024م Quarter 1-2024]]+Table10093[[#This Row],[خاص Private الربع الأول عام2024م Quarter 1-2024]]</f>
        <v>3</v>
      </c>
      <c r="CA53" s="143">
        <v>0</v>
      </c>
      <c r="CB53" s="143">
        <v>6</v>
      </c>
      <c r="CC53" s="143">
        <f>Table10093[[#This Row],[عام Public الربع الثاني عام2024م Quarter 2-2024]]+Table10093[[#This Row],[خاص Private الربع الثاني عام2024م Quarter 2-2024]]</f>
        <v>6</v>
      </c>
      <c r="CD53" s="143">
        <v>0</v>
      </c>
      <c r="CE53" s="143">
        <v>10</v>
      </c>
      <c r="CF53" s="143">
        <f>Table10093[[#This Row],[خاص Private الربع الثالث عام2024م Quarter 3-2024]]+Table10093[[#This Row],[عام Public الربع الثالث عام2024م Quarter 3-2024]]</f>
        <v>10</v>
      </c>
      <c r="CG53" s="143">
        <v>0</v>
      </c>
      <c r="CH53" s="143">
        <v>11</v>
      </c>
      <c r="CI53" s="143">
        <v>11</v>
      </c>
      <c r="CJ53" s="143">
        <v>0</v>
      </c>
      <c r="CK53" s="143">
        <v>11</v>
      </c>
      <c r="CL53" s="143">
        <v>11</v>
      </c>
      <c r="CM53" s="143">
        <v>0</v>
      </c>
      <c r="CN53" s="143">
        <v>11</v>
      </c>
      <c r="CO53" s="143">
        <f>Table10093[[#This Row],[عام Public الربع الثاني عام2025م Quarter 2-2025]]+Table10093[[#This Row],[خاص Private الربع الثاني عام2025م Quarter 2-2025]]</f>
        <v>11</v>
      </c>
      <c r="CP53" s="246">
        <v>0</v>
      </c>
      <c r="CQ53" s="297">
        <v>12</v>
      </c>
      <c r="CR53" s="297">
        <v>12</v>
      </c>
    </row>
    <row r="54" spans="1:96" ht="48.95" customHeight="1" thickBot="1">
      <c r="A54" s="335">
        <v>42</v>
      </c>
      <c r="B54" s="144" t="s">
        <v>962</v>
      </c>
      <c r="C54" s="144" t="s">
        <v>537</v>
      </c>
      <c r="D54" s="145" t="s">
        <v>5</v>
      </c>
      <c r="E54" s="145" t="s">
        <v>5</v>
      </c>
      <c r="F54" s="145" t="s">
        <v>5</v>
      </c>
      <c r="G54" s="145" t="s">
        <v>5</v>
      </c>
      <c r="H54" s="145" t="s">
        <v>5</v>
      </c>
      <c r="I54" s="145" t="s">
        <v>5</v>
      </c>
      <c r="J54" s="145" t="s">
        <v>5</v>
      </c>
      <c r="K54" s="145" t="s">
        <v>5</v>
      </c>
      <c r="L54" s="145" t="s">
        <v>5</v>
      </c>
      <c r="M54" s="145" t="s">
        <v>5</v>
      </c>
      <c r="N54" s="155" t="s">
        <v>5</v>
      </c>
      <c r="O54" s="145" t="s">
        <v>5</v>
      </c>
      <c r="P54" s="145" t="s">
        <v>5</v>
      </c>
      <c r="Q54" s="155" t="s">
        <v>5</v>
      </c>
      <c r="R54" s="145" t="s">
        <v>5</v>
      </c>
      <c r="S54" s="145" t="s">
        <v>5</v>
      </c>
      <c r="T54" s="155" t="s">
        <v>5</v>
      </c>
      <c r="U54" s="145" t="s">
        <v>5</v>
      </c>
      <c r="V54" s="145" t="s">
        <v>5</v>
      </c>
      <c r="W54" s="155" t="s">
        <v>5</v>
      </c>
      <c r="X54" s="141" t="s">
        <v>5</v>
      </c>
      <c r="Y54" s="145" t="s">
        <v>5</v>
      </c>
      <c r="Z54" s="155" t="s">
        <v>5</v>
      </c>
      <c r="AA54" s="141" t="s">
        <v>5</v>
      </c>
      <c r="AB54" s="141" t="s">
        <v>5</v>
      </c>
      <c r="AC54" s="150" t="s">
        <v>5</v>
      </c>
      <c r="AD54" s="141" t="s">
        <v>5</v>
      </c>
      <c r="AE54" s="141" t="s">
        <v>5</v>
      </c>
      <c r="AF54" s="150" t="s">
        <v>5</v>
      </c>
      <c r="AG54" s="141" t="s">
        <v>5</v>
      </c>
      <c r="AH54" s="141" t="s">
        <v>5</v>
      </c>
      <c r="AI54" s="150" t="s">
        <v>5</v>
      </c>
      <c r="AJ54" s="143" t="s">
        <v>5</v>
      </c>
      <c r="AK54" s="143" t="s">
        <v>5</v>
      </c>
      <c r="AL54" s="142" t="s">
        <v>5</v>
      </c>
      <c r="AM54" s="143" t="s">
        <v>5</v>
      </c>
      <c r="AN54" s="143" t="s">
        <v>5</v>
      </c>
      <c r="AO54" s="142" t="s">
        <v>5</v>
      </c>
      <c r="AP54" s="143" t="s">
        <v>5</v>
      </c>
      <c r="AQ54" s="143" t="s">
        <v>5</v>
      </c>
      <c r="AR54" s="142" t="s">
        <v>5</v>
      </c>
      <c r="AS54" s="143" t="s">
        <v>5</v>
      </c>
      <c r="AT54" s="143" t="s">
        <v>5</v>
      </c>
      <c r="AU54" s="142" t="s">
        <v>5</v>
      </c>
      <c r="AV54" s="143" t="s">
        <v>5</v>
      </c>
      <c r="AW54" s="143" t="s">
        <v>5</v>
      </c>
      <c r="AX54" s="142" t="s">
        <v>5</v>
      </c>
      <c r="AY54" s="143" t="s">
        <v>5</v>
      </c>
      <c r="AZ54" s="143" t="s">
        <v>5</v>
      </c>
      <c r="BA54" s="143" t="s">
        <v>5</v>
      </c>
      <c r="BB54" s="143" t="s">
        <v>5</v>
      </c>
      <c r="BC54" s="165" t="s">
        <v>5</v>
      </c>
      <c r="BD54" s="146" t="s">
        <v>5</v>
      </c>
      <c r="BE54" s="143" t="s">
        <v>5</v>
      </c>
      <c r="BF54" s="165" t="s">
        <v>5</v>
      </c>
      <c r="BG54" s="146" t="s">
        <v>5</v>
      </c>
      <c r="BH54" s="143" t="s">
        <v>5</v>
      </c>
      <c r="BI54" s="143">
        <v>0</v>
      </c>
      <c r="BJ54" s="143">
        <v>2</v>
      </c>
      <c r="BK54" s="143">
        <f>BJ54+BI54</f>
        <v>2</v>
      </c>
      <c r="BL54" s="141">
        <v>0</v>
      </c>
      <c r="BM54" s="142">
        <v>5</v>
      </c>
      <c r="BN54" s="143">
        <f t="shared" si="35"/>
        <v>5</v>
      </c>
      <c r="BO54" s="141">
        <v>0</v>
      </c>
      <c r="BP54" s="142">
        <v>6</v>
      </c>
      <c r="BQ54" s="143">
        <f>Table10093[[#This Row],[عام Public الربع الثاني عام2023م Quarter 2-2023]]+Table10093[[#This Row],[خاص Private الربع الثاني عام2023م Quarter 2-2023]]</f>
        <v>6</v>
      </c>
      <c r="BR54" s="141">
        <v>0</v>
      </c>
      <c r="BS54" s="142">
        <v>6</v>
      </c>
      <c r="BT54" s="143">
        <f>Table10093[[#This Row],[خاص Private الربع الثالث عام2023م Quarter 3-2023]]+Table10093[[#This Row],[عام Public الربع الثالث عام2023م Quarter 3-2023]]</f>
        <v>6</v>
      </c>
      <c r="BU54" s="141">
        <v>0</v>
      </c>
      <c r="BV54" s="142">
        <v>6</v>
      </c>
      <c r="BW54" s="143">
        <f>Table10093[[#This Row],[خاص Private لربع الرابع عام2023م Quarter 4-2023]]+Table10093[[#This Row],[عام Public الربع الرابع عام2023م Quarter 4-2023]]</f>
        <v>6</v>
      </c>
      <c r="BX54" s="143">
        <v>0</v>
      </c>
      <c r="BY54" s="143">
        <v>6</v>
      </c>
      <c r="BZ54" s="143">
        <f>Table10093[[#This Row],[عام Public الربع الأول عام2024م Quarter 1-2024]]+Table10093[[#This Row],[خاص Private الربع الأول عام2024م Quarter 1-2024]]</f>
        <v>6</v>
      </c>
      <c r="CA54" s="143">
        <v>0</v>
      </c>
      <c r="CB54" s="143">
        <v>6</v>
      </c>
      <c r="CC54" s="143">
        <f>Table10093[[#This Row],[عام Public الربع الثاني عام2024م Quarter 2-2024]]+Table10093[[#This Row],[خاص Private الربع الثاني عام2024م Quarter 2-2024]]</f>
        <v>6</v>
      </c>
      <c r="CD54" s="143">
        <v>0</v>
      </c>
      <c r="CE54" s="143">
        <v>7</v>
      </c>
      <c r="CF54" s="143">
        <f>Table10093[[#This Row],[خاص Private الربع الثالث عام2024م Quarter 3-2024]]+Table10093[[#This Row],[عام Public الربع الثالث عام2024م Quarter 3-2024]]</f>
        <v>7</v>
      </c>
      <c r="CG54" s="143">
        <v>0</v>
      </c>
      <c r="CH54" s="143">
        <v>9</v>
      </c>
      <c r="CI54" s="143">
        <v>9</v>
      </c>
      <c r="CJ54" s="143">
        <v>0</v>
      </c>
      <c r="CK54" s="143">
        <v>9</v>
      </c>
      <c r="CL54" s="143">
        <v>9</v>
      </c>
      <c r="CM54" s="143">
        <v>0</v>
      </c>
      <c r="CN54" s="143">
        <v>11</v>
      </c>
      <c r="CO54" s="143">
        <f>Table10093[[#This Row],[عام Public الربع الثاني عام2025م Quarter 2-2025]]+Table10093[[#This Row],[خاص Private الربع الثاني عام2025م Quarter 2-2025]]</f>
        <v>11</v>
      </c>
      <c r="CP54" s="246">
        <v>0</v>
      </c>
      <c r="CQ54" s="297">
        <v>11</v>
      </c>
      <c r="CR54" s="297">
        <v>11</v>
      </c>
    </row>
    <row r="55" spans="1:96" ht="48.95" customHeight="1" thickBot="1">
      <c r="A55" s="335">
        <v>43</v>
      </c>
      <c r="B55" s="144" t="s">
        <v>677</v>
      </c>
      <c r="C55" s="144" t="s">
        <v>547</v>
      </c>
      <c r="D55" s="147" t="s">
        <v>5</v>
      </c>
      <c r="E55" s="147" t="s">
        <v>5</v>
      </c>
      <c r="F55" s="147" t="s">
        <v>5</v>
      </c>
      <c r="G55" s="147" t="s">
        <v>5</v>
      </c>
      <c r="H55" s="147" t="s">
        <v>5</v>
      </c>
      <c r="I55" s="147" t="s">
        <v>5</v>
      </c>
      <c r="J55" s="147" t="s">
        <v>5</v>
      </c>
      <c r="K55" s="147" t="s">
        <v>5</v>
      </c>
      <c r="L55" s="147" t="s">
        <v>5</v>
      </c>
      <c r="M55" s="147" t="s">
        <v>5</v>
      </c>
      <c r="N55" s="146" t="s">
        <v>5</v>
      </c>
      <c r="O55" s="147" t="s">
        <v>5</v>
      </c>
      <c r="P55" s="147" t="s">
        <v>5</v>
      </c>
      <c r="Q55" s="146" t="s">
        <v>5</v>
      </c>
      <c r="R55" s="147" t="s">
        <v>5</v>
      </c>
      <c r="S55" s="147" t="s">
        <v>5</v>
      </c>
      <c r="T55" s="146" t="s">
        <v>5</v>
      </c>
      <c r="U55" s="147" t="s">
        <v>5</v>
      </c>
      <c r="V55" s="147" t="s">
        <v>5</v>
      </c>
      <c r="W55" s="146" t="s">
        <v>5</v>
      </c>
      <c r="X55" s="143" t="s">
        <v>5</v>
      </c>
      <c r="Y55" s="147" t="s">
        <v>5</v>
      </c>
      <c r="Z55" s="146" t="s">
        <v>5</v>
      </c>
      <c r="AA55" s="143" t="s">
        <v>5</v>
      </c>
      <c r="AB55" s="143" t="s">
        <v>5</v>
      </c>
      <c r="AC55" s="142" t="s">
        <v>5</v>
      </c>
      <c r="AD55" s="143" t="s">
        <v>5</v>
      </c>
      <c r="AE55" s="143" t="s">
        <v>5</v>
      </c>
      <c r="AF55" s="142" t="s">
        <v>5</v>
      </c>
      <c r="AG55" s="143" t="s">
        <v>5</v>
      </c>
      <c r="AH55" s="143" t="s">
        <v>5</v>
      </c>
      <c r="AI55" s="142" t="s">
        <v>5</v>
      </c>
      <c r="AJ55" s="143" t="s">
        <v>5</v>
      </c>
      <c r="AK55" s="143" t="s">
        <v>5</v>
      </c>
      <c r="AL55" s="142" t="s">
        <v>5</v>
      </c>
      <c r="AM55" s="143" t="s">
        <v>5</v>
      </c>
      <c r="AN55" s="143" t="s">
        <v>5</v>
      </c>
      <c r="AO55" s="142" t="s">
        <v>5</v>
      </c>
      <c r="AP55" s="143" t="s">
        <v>5</v>
      </c>
      <c r="AQ55" s="143" t="s">
        <v>5</v>
      </c>
      <c r="AR55" s="142" t="s">
        <v>5</v>
      </c>
      <c r="AS55" s="143" t="s">
        <v>5</v>
      </c>
      <c r="AT55" s="143" t="s">
        <v>5</v>
      </c>
      <c r="AU55" s="142" t="s">
        <v>5</v>
      </c>
      <c r="AV55" s="143" t="s">
        <v>5</v>
      </c>
      <c r="AW55" s="143">
        <v>0</v>
      </c>
      <c r="AX55" s="142">
        <v>1</v>
      </c>
      <c r="AY55" s="143">
        <f>AX55+AW55</f>
        <v>1</v>
      </c>
      <c r="AZ55" s="143">
        <v>1</v>
      </c>
      <c r="BA55" s="143">
        <v>1</v>
      </c>
      <c r="BB55" s="143">
        <f>BA55+AZ55</f>
        <v>2</v>
      </c>
      <c r="BC55" s="165">
        <v>1</v>
      </c>
      <c r="BD55" s="146">
        <v>1</v>
      </c>
      <c r="BE55" s="143">
        <f>BD55+BC55</f>
        <v>2</v>
      </c>
      <c r="BF55" s="165">
        <v>1</v>
      </c>
      <c r="BG55" s="146">
        <v>1</v>
      </c>
      <c r="BH55" s="143">
        <f>BG55+BF55</f>
        <v>2</v>
      </c>
      <c r="BI55" s="143">
        <v>1</v>
      </c>
      <c r="BJ55" s="143">
        <v>1</v>
      </c>
      <c r="BK55" s="143">
        <f>BJ55+BI55</f>
        <v>2</v>
      </c>
      <c r="BL55" s="141">
        <v>1</v>
      </c>
      <c r="BM55" s="142">
        <v>2</v>
      </c>
      <c r="BN55" s="143">
        <f t="shared" si="35"/>
        <v>3</v>
      </c>
      <c r="BO55" s="141">
        <v>2</v>
      </c>
      <c r="BP55" s="142">
        <v>2</v>
      </c>
      <c r="BQ55" s="143">
        <f>Table10093[[#This Row],[عام Public الربع الثاني عام2023م Quarter 2-2023]]+Table10093[[#This Row],[خاص Private الربع الثاني عام2023م Quarter 2-2023]]</f>
        <v>4</v>
      </c>
      <c r="BR55" s="141">
        <v>2</v>
      </c>
      <c r="BS55" s="142">
        <v>2</v>
      </c>
      <c r="BT55" s="143">
        <f>Table10093[[#This Row],[خاص Private الربع الثالث عام2023م Quarter 3-2023]]+Table10093[[#This Row],[عام Public الربع الثالث عام2023م Quarter 3-2023]]</f>
        <v>4</v>
      </c>
      <c r="BU55" s="141">
        <v>2</v>
      </c>
      <c r="BV55" s="142">
        <v>2</v>
      </c>
      <c r="BW55" s="143">
        <f>Table10093[[#This Row],[خاص Private لربع الرابع عام2023م Quarter 4-2023]]+Table10093[[#This Row],[عام Public الربع الرابع عام2023م Quarter 4-2023]]</f>
        <v>4</v>
      </c>
      <c r="BX55" s="143">
        <v>2</v>
      </c>
      <c r="BY55" s="143">
        <v>3</v>
      </c>
      <c r="BZ55" s="143">
        <f>Table10093[[#This Row],[عام Public الربع الأول عام2024م Quarter 1-2024]]+Table10093[[#This Row],[خاص Private الربع الأول عام2024م Quarter 1-2024]]</f>
        <v>5</v>
      </c>
      <c r="CA55" s="143">
        <v>2</v>
      </c>
      <c r="CB55" s="143">
        <v>3</v>
      </c>
      <c r="CC55" s="143">
        <f>Table10093[[#This Row],[عام Public الربع الثاني عام2024م Quarter 2-2024]]+Table10093[[#This Row],[خاص Private الربع الثاني عام2024م Quarter 2-2024]]</f>
        <v>5</v>
      </c>
      <c r="CD55" s="143">
        <v>2</v>
      </c>
      <c r="CE55" s="143">
        <v>5</v>
      </c>
      <c r="CF55" s="143">
        <f>Table10093[[#This Row],[خاص Private الربع الثالث عام2024م Quarter 3-2024]]+Table10093[[#This Row],[عام Public الربع الثالث عام2024م Quarter 3-2024]]</f>
        <v>7</v>
      </c>
      <c r="CG55" s="143">
        <v>2</v>
      </c>
      <c r="CH55" s="143">
        <v>7</v>
      </c>
      <c r="CI55" s="143">
        <v>9</v>
      </c>
      <c r="CJ55" s="143">
        <v>2</v>
      </c>
      <c r="CK55" s="143">
        <v>8</v>
      </c>
      <c r="CL55" s="143">
        <v>10</v>
      </c>
      <c r="CM55" s="143">
        <v>2</v>
      </c>
      <c r="CN55" s="143">
        <v>8</v>
      </c>
      <c r="CO55" s="143">
        <f>Table10093[[#This Row],[عام Public الربع الثاني عام2025م Quarter 2-2025]]+Table10093[[#This Row],[خاص Private الربع الثاني عام2025م Quarter 2-2025]]</f>
        <v>10</v>
      </c>
      <c r="CP55" s="246">
        <v>2</v>
      </c>
      <c r="CQ55" s="297">
        <v>9</v>
      </c>
      <c r="CR55" s="297">
        <v>11</v>
      </c>
    </row>
    <row r="56" spans="1:96" ht="48.95" customHeight="1" thickBot="1">
      <c r="A56" s="335">
        <v>45</v>
      </c>
      <c r="B56" s="144" t="s">
        <v>1189</v>
      </c>
      <c r="C56" s="144" t="s">
        <v>623</v>
      </c>
      <c r="D56" s="145" t="s">
        <v>5</v>
      </c>
      <c r="E56" s="145" t="s">
        <v>5</v>
      </c>
      <c r="F56" s="145" t="s">
        <v>5</v>
      </c>
      <c r="G56" s="145" t="s">
        <v>5</v>
      </c>
      <c r="H56" s="145" t="s">
        <v>5</v>
      </c>
      <c r="I56" s="145" t="s">
        <v>5</v>
      </c>
      <c r="J56" s="145" t="s">
        <v>5</v>
      </c>
      <c r="K56" s="145" t="s">
        <v>5</v>
      </c>
      <c r="L56" s="145" t="s">
        <v>5</v>
      </c>
      <c r="M56" s="145" t="s">
        <v>5</v>
      </c>
      <c r="N56" s="155" t="s">
        <v>5</v>
      </c>
      <c r="O56" s="145" t="s">
        <v>5</v>
      </c>
      <c r="P56" s="145" t="s">
        <v>5</v>
      </c>
      <c r="Q56" s="155" t="s">
        <v>5</v>
      </c>
      <c r="R56" s="145" t="s">
        <v>5</v>
      </c>
      <c r="S56" s="145" t="s">
        <v>5</v>
      </c>
      <c r="T56" s="155" t="s">
        <v>5</v>
      </c>
      <c r="U56" s="145" t="s">
        <v>5</v>
      </c>
      <c r="V56" s="145">
        <v>0</v>
      </c>
      <c r="W56" s="155">
        <v>1</v>
      </c>
      <c r="X56" s="143">
        <f>W56+V56</f>
        <v>1</v>
      </c>
      <c r="Y56" s="145">
        <v>0</v>
      </c>
      <c r="Z56" s="155">
        <v>0</v>
      </c>
      <c r="AA56" s="141">
        <f>Z56+Y56</f>
        <v>0</v>
      </c>
      <c r="AB56" s="141">
        <v>0</v>
      </c>
      <c r="AC56" s="150">
        <v>0</v>
      </c>
      <c r="AD56" s="141">
        <f>AC56+AB56</f>
        <v>0</v>
      </c>
      <c r="AE56" s="141">
        <v>0</v>
      </c>
      <c r="AF56" s="150">
        <v>0</v>
      </c>
      <c r="AG56" s="143">
        <f>AF56+AE56</f>
        <v>0</v>
      </c>
      <c r="AH56" s="141">
        <v>0</v>
      </c>
      <c r="AI56" s="142">
        <v>0</v>
      </c>
      <c r="AJ56" s="143">
        <f>AI56+AH56</f>
        <v>0</v>
      </c>
      <c r="AK56" s="141">
        <v>0</v>
      </c>
      <c r="AL56" s="142">
        <v>0</v>
      </c>
      <c r="AM56" s="143">
        <f>AL56+AK56</f>
        <v>0</v>
      </c>
      <c r="AN56" s="141">
        <v>0</v>
      </c>
      <c r="AO56" s="142">
        <v>1</v>
      </c>
      <c r="AP56" s="143">
        <f>AO56+AN56</f>
        <v>1</v>
      </c>
      <c r="AQ56" s="141">
        <v>0</v>
      </c>
      <c r="AR56" s="142">
        <v>1</v>
      </c>
      <c r="AS56" s="143">
        <f>AR56+AQ56</f>
        <v>1</v>
      </c>
      <c r="AT56" s="141">
        <v>0</v>
      </c>
      <c r="AU56" s="142">
        <v>1</v>
      </c>
      <c r="AV56" s="143">
        <f>AU56+AT56</f>
        <v>1</v>
      </c>
      <c r="AW56" s="141">
        <v>0</v>
      </c>
      <c r="AX56" s="142">
        <v>1</v>
      </c>
      <c r="AY56" s="143">
        <f>AX56+AW56</f>
        <v>1</v>
      </c>
      <c r="AZ56" s="141">
        <v>0</v>
      </c>
      <c r="BA56" s="143">
        <v>1</v>
      </c>
      <c r="BB56" s="143">
        <f>BA56+AZ56</f>
        <v>1</v>
      </c>
      <c r="BC56" s="153">
        <v>0</v>
      </c>
      <c r="BD56" s="146">
        <v>1</v>
      </c>
      <c r="BE56" s="143">
        <f>BD56+BC56</f>
        <v>1</v>
      </c>
      <c r="BF56" s="153">
        <v>0</v>
      </c>
      <c r="BG56" s="146">
        <v>2</v>
      </c>
      <c r="BH56" s="143">
        <f>BG56+BF56</f>
        <v>2</v>
      </c>
      <c r="BI56" s="143">
        <v>0</v>
      </c>
      <c r="BJ56" s="143">
        <v>2</v>
      </c>
      <c r="BK56" s="143">
        <f>BJ56+BI56</f>
        <v>2</v>
      </c>
      <c r="BL56" s="141">
        <v>0</v>
      </c>
      <c r="BM56" s="142">
        <v>5</v>
      </c>
      <c r="BN56" s="143">
        <f t="shared" si="35"/>
        <v>5</v>
      </c>
      <c r="BO56" s="141">
        <v>0</v>
      </c>
      <c r="BP56" s="142">
        <v>5</v>
      </c>
      <c r="BQ56" s="143">
        <f>Table10093[[#This Row],[عام Public الربع الثاني عام2023م Quarter 2-2023]]+Table10093[[#This Row],[خاص Private الربع الثاني عام2023م Quarter 2-2023]]</f>
        <v>5</v>
      </c>
      <c r="BR56" s="141">
        <v>0</v>
      </c>
      <c r="BS56" s="142">
        <v>7</v>
      </c>
      <c r="BT56" s="143">
        <f>Table10093[[#This Row],[خاص Private الربع الثالث عام2023م Quarter 3-2023]]+Table10093[[#This Row],[عام Public الربع الثالث عام2023م Quarter 3-2023]]</f>
        <v>7</v>
      </c>
      <c r="BU56" s="141">
        <v>0</v>
      </c>
      <c r="BV56" s="142">
        <v>6</v>
      </c>
      <c r="BW56" s="143">
        <f>Table10093[[#This Row],[خاص Private لربع الرابع عام2023م Quarter 4-2023]]+Table10093[[#This Row],[عام Public الربع الرابع عام2023م Quarter 4-2023]]</f>
        <v>6</v>
      </c>
      <c r="BX56" s="143">
        <v>0</v>
      </c>
      <c r="BY56" s="143">
        <v>6</v>
      </c>
      <c r="BZ56" s="143">
        <f>Table10093[[#This Row],[عام Public الربع الأول عام2024م Quarter 1-2024]]+Table10093[[#This Row],[خاص Private الربع الأول عام2024م Quarter 1-2024]]</f>
        <v>6</v>
      </c>
      <c r="CA56" s="143">
        <v>0</v>
      </c>
      <c r="CB56" s="143">
        <v>6</v>
      </c>
      <c r="CC56" s="143">
        <f>Table10093[[#This Row],[عام Public الربع الثاني عام2024م Quarter 2-2024]]+Table10093[[#This Row],[خاص Private الربع الثاني عام2024م Quarter 2-2024]]</f>
        <v>6</v>
      </c>
      <c r="CD56" s="143">
        <v>0</v>
      </c>
      <c r="CE56" s="143">
        <v>6</v>
      </c>
      <c r="CF56" s="143">
        <f>Table10093[[#This Row],[خاص Private الربع الثالث عام2024م Quarter 3-2024]]+Table10093[[#This Row],[عام Public الربع الثالث عام2024م Quarter 3-2024]]</f>
        <v>6</v>
      </c>
      <c r="CG56" s="143">
        <v>0</v>
      </c>
      <c r="CH56" s="143">
        <v>6</v>
      </c>
      <c r="CI56" s="143">
        <v>6</v>
      </c>
      <c r="CJ56" s="143">
        <v>0</v>
      </c>
      <c r="CK56" s="143">
        <v>8</v>
      </c>
      <c r="CL56" s="143">
        <v>8</v>
      </c>
      <c r="CM56" s="143">
        <v>0</v>
      </c>
      <c r="CN56" s="143">
        <v>10</v>
      </c>
      <c r="CO56" s="143">
        <f>Table10093[[#This Row],[عام Public الربع الثاني عام2025م Quarter 2-2025]]+Table10093[[#This Row],[خاص Private الربع الثاني عام2025م Quarter 2-2025]]</f>
        <v>10</v>
      </c>
      <c r="CP56" s="246">
        <v>0</v>
      </c>
      <c r="CQ56" s="297">
        <v>11</v>
      </c>
      <c r="CR56" s="297">
        <v>11</v>
      </c>
    </row>
    <row r="57" spans="1:96" ht="48.95" customHeight="1" thickBot="1">
      <c r="A57" s="335">
        <v>46</v>
      </c>
      <c r="B57" s="144" t="s">
        <v>570</v>
      </c>
      <c r="C57" s="144" t="s">
        <v>571</v>
      </c>
      <c r="D57" s="145">
        <v>2</v>
      </c>
      <c r="E57" s="145">
        <v>1</v>
      </c>
      <c r="F57" s="145">
        <v>3</v>
      </c>
      <c r="G57" s="145">
        <v>2</v>
      </c>
      <c r="H57" s="145">
        <v>1</v>
      </c>
      <c r="I57" s="145">
        <v>3</v>
      </c>
      <c r="J57" s="145">
        <v>2</v>
      </c>
      <c r="K57" s="145">
        <v>1</v>
      </c>
      <c r="L57" s="145">
        <v>3</v>
      </c>
      <c r="M57" s="145">
        <v>2</v>
      </c>
      <c r="N57" s="146">
        <v>1</v>
      </c>
      <c r="O57" s="145">
        <v>3</v>
      </c>
      <c r="P57" s="145">
        <v>2</v>
      </c>
      <c r="Q57" s="146">
        <v>1</v>
      </c>
      <c r="R57" s="147">
        <v>3</v>
      </c>
      <c r="S57" s="145">
        <v>3</v>
      </c>
      <c r="T57" s="146">
        <v>1</v>
      </c>
      <c r="U57" s="147">
        <v>4</v>
      </c>
      <c r="V57" s="145">
        <v>3</v>
      </c>
      <c r="W57" s="146">
        <v>1</v>
      </c>
      <c r="X57" s="143">
        <f>W57+V57</f>
        <v>4</v>
      </c>
      <c r="Y57" s="145">
        <v>3</v>
      </c>
      <c r="Z57" s="146">
        <v>1</v>
      </c>
      <c r="AA57" s="143">
        <f>Z57+Y57</f>
        <v>4</v>
      </c>
      <c r="AB57" s="141">
        <v>3</v>
      </c>
      <c r="AC57" s="142">
        <v>1</v>
      </c>
      <c r="AD57" s="143">
        <f>AC57+AB57</f>
        <v>4</v>
      </c>
      <c r="AE57" s="141">
        <v>3</v>
      </c>
      <c r="AF57" s="142">
        <v>1</v>
      </c>
      <c r="AG57" s="143">
        <f>AF57+AE57</f>
        <v>4</v>
      </c>
      <c r="AH57" s="141">
        <v>3</v>
      </c>
      <c r="AI57" s="142">
        <v>1</v>
      </c>
      <c r="AJ57" s="143">
        <f>AI57+AH57</f>
        <v>4</v>
      </c>
      <c r="AK57" s="141">
        <v>3</v>
      </c>
      <c r="AL57" s="142">
        <v>1</v>
      </c>
      <c r="AM57" s="143">
        <f>AL57+AK57</f>
        <v>4</v>
      </c>
      <c r="AN57" s="141">
        <v>3</v>
      </c>
      <c r="AO57" s="142">
        <v>1</v>
      </c>
      <c r="AP57" s="143">
        <f>AO57+AN57</f>
        <v>4</v>
      </c>
      <c r="AQ57" s="141">
        <v>3</v>
      </c>
      <c r="AR57" s="142">
        <v>1</v>
      </c>
      <c r="AS57" s="143">
        <f>AR57+AQ57</f>
        <v>4</v>
      </c>
      <c r="AT57" s="141">
        <v>3</v>
      </c>
      <c r="AU57" s="142">
        <v>1</v>
      </c>
      <c r="AV57" s="143">
        <f>AU57+AT57</f>
        <v>4</v>
      </c>
      <c r="AW57" s="141">
        <v>3</v>
      </c>
      <c r="AX57" s="142">
        <v>1</v>
      </c>
      <c r="AY57" s="143">
        <f>AX57+AW57</f>
        <v>4</v>
      </c>
      <c r="AZ57" s="141">
        <v>3</v>
      </c>
      <c r="BA57" s="143">
        <v>1</v>
      </c>
      <c r="BB57" s="143">
        <f>BA57+AZ57</f>
        <v>4</v>
      </c>
      <c r="BC57" s="360">
        <v>3</v>
      </c>
      <c r="BD57" s="361">
        <v>1</v>
      </c>
      <c r="BE57" s="143">
        <f>BD57+BC57</f>
        <v>4</v>
      </c>
      <c r="BF57" s="360">
        <v>3</v>
      </c>
      <c r="BG57" s="361">
        <v>1</v>
      </c>
      <c r="BH57" s="143">
        <f>BG57+BF57</f>
        <v>4</v>
      </c>
      <c r="BI57" s="143">
        <v>3</v>
      </c>
      <c r="BJ57" s="143">
        <v>1</v>
      </c>
      <c r="BK57" s="143">
        <f>BJ57+BI57</f>
        <v>4</v>
      </c>
      <c r="BL57" s="141">
        <v>3</v>
      </c>
      <c r="BM57" s="142">
        <v>3</v>
      </c>
      <c r="BN57" s="143">
        <f t="shared" si="35"/>
        <v>6</v>
      </c>
      <c r="BO57" s="141">
        <v>3</v>
      </c>
      <c r="BP57" s="142">
        <v>3</v>
      </c>
      <c r="BQ57" s="143">
        <f>Table10093[[#This Row],[عام Public الربع الثاني عام2023م Quarter 2-2023]]+Table10093[[#This Row],[خاص Private الربع الثاني عام2023م Quarter 2-2023]]</f>
        <v>6</v>
      </c>
      <c r="BR57" s="141">
        <v>3</v>
      </c>
      <c r="BS57" s="142">
        <v>4</v>
      </c>
      <c r="BT57" s="143">
        <f>Table10093[[#This Row],[خاص Private الربع الثالث عام2023م Quarter 3-2023]]+Table10093[[#This Row],[عام Public الربع الثالث عام2023م Quarter 3-2023]]</f>
        <v>7</v>
      </c>
      <c r="BU57" s="141">
        <v>3</v>
      </c>
      <c r="BV57" s="142">
        <v>6</v>
      </c>
      <c r="BW57" s="143">
        <f>Table10093[[#This Row],[خاص Private لربع الرابع عام2023م Quarter 4-2023]]+Table10093[[#This Row],[عام Public الربع الرابع عام2023م Quarter 4-2023]]</f>
        <v>9</v>
      </c>
      <c r="BX57" s="143">
        <v>3</v>
      </c>
      <c r="BY57" s="143">
        <v>6</v>
      </c>
      <c r="BZ57" s="143">
        <f>Table10093[[#This Row],[عام Public الربع الأول عام2024م Quarter 1-2024]]+Table10093[[#This Row],[خاص Private الربع الأول عام2024م Quarter 1-2024]]</f>
        <v>9</v>
      </c>
      <c r="CA57" s="143">
        <v>3</v>
      </c>
      <c r="CB57" s="143">
        <v>2</v>
      </c>
      <c r="CC57" s="143">
        <f>Table10093[[#This Row],[عام Public الربع الثاني عام2024م Quarter 2-2024]]+Table10093[[#This Row],[خاص Private الربع الثاني عام2024م Quarter 2-2024]]</f>
        <v>5</v>
      </c>
      <c r="CD57" s="143">
        <v>3</v>
      </c>
      <c r="CE57" s="143">
        <v>2</v>
      </c>
      <c r="CF57" s="143">
        <f>Table10093[[#This Row],[خاص Private الربع الثالث عام2024م Quarter 3-2024]]+Table10093[[#This Row],[عام Public الربع الثالث عام2024م Quarter 3-2024]]</f>
        <v>5</v>
      </c>
      <c r="CG57" s="143">
        <v>4</v>
      </c>
      <c r="CH57" s="143">
        <v>6</v>
      </c>
      <c r="CI57" s="143">
        <v>10</v>
      </c>
      <c r="CJ57" s="143">
        <v>3</v>
      </c>
      <c r="CK57" s="143">
        <v>6</v>
      </c>
      <c r="CL57" s="143">
        <v>9</v>
      </c>
      <c r="CM57" s="143">
        <v>4</v>
      </c>
      <c r="CN57" s="143">
        <v>6</v>
      </c>
      <c r="CO57" s="143">
        <f>Table10093[[#This Row],[عام Public الربع الثاني عام2025م Quarter 2-2025]]+Table10093[[#This Row],[خاص Private الربع الثاني عام2025م Quarter 2-2025]]</f>
        <v>10</v>
      </c>
      <c r="CP57" s="246">
        <v>4</v>
      </c>
      <c r="CQ57" s="297">
        <v>6</v>
      </c>
      <c r="CR57" s="297">
        <v>10</v>
      </c>
    </row>
    <row r="58" spans="1:96" ht="48.95" customHeight="1" thickBot="1">
      <c r="A58" s="335">
        <v>47</v>
      </c>
      <c r="B58" s="333" t="s">
        <v>672</v>
      </c>
      <c r="C58" s="333" t="s">
        <v>673</v>
      </c>
      <c r="D58" s="145" t="s">
        <v>5</v>
      </c>
      <c r="E58" s="145" t="s">
        <v>5</v>
      </c>
      <c r="F58" s="145" t="s">
        <v>5</v>
      </c>
      <c r="G58" s="145" t="s">
        <v>5</v>
      </c>
      <c r="H58" s="145" t="s">
        <v>5</v>
      </c>
      <c r="I58" s="145" t="s">
        <v>5</v>
      </c>
      <c r="J58" s="145" t="s">
        <v>5</v>
      </c>
      <c r="K58" s="145" t="s">
        <v>5</v>
      </c>
      <c r="L58" s="145" t="s">
        <v>5</v>
      </c>
      <c r="M58" s="145" t="s">
        <v>5</v>
      </c>
      <c r="N58" s="145" t="s">
        <v>5</v>
      </c>
      <c r="O58" s="145" t="s">
        <v>5</v>
      </c>
      <c r="P58" s="145" t="s">
        <v>5</v>
      </c>
      <c r="Q58" s="145" t="s">
        <v>5</v>
      </c>
      <c r="R58" s="145" t="s">
        <v>5</v>
      </c>
      <c r="S58" s="145" t="s">
        <v>5</v>
      </c>
      <c r="T58" s="145" t="s">
        <v>5</v>
      </c>
      <c r="U58" s="145" t="s">
        <v>5</v>
      </c>
      <c r="V58" s="145" t="s">
        <v>5</v>
      </c>
      <c r="W58" s="145" t="s">
        <v>5</v>
      </c>
      <c r="X58" s="145" t="s">
        <v>5</v>
      </c>
      <c r="Y58" s="145" t="s">
        <v>5</v>
      </c>
      <c r="Z58" s="145" t="s">
        <v>5</v>
      </c>
      <c r="AA58" s="145" t="s">
        <v>5</v>
      </c>
      <c r="AB58" s="145" t="s">
        <v>5</v>
      </c>
      <c r="AC58" s="145" t="s">
        <v>5</v>
      </c>
      <c r="AD58" s="145" t="s">
        <v>5</v>
      </c>
      <c r="AE58" s="145" t="s">
        <v>5</v>
      </c>
      <c r="AF58" s="145" t="s">
        <v>5</v>
      </c>
      <c r="AG58" s="145" t="s">
        <v>5</v>
      </c>
      <c r="AH58" s="145" t="s">
        <v>5</v>
      </c>
      <c r="AI58" s="145" t="s">
        <v>5</v>
      </c>
      <c r="AJ58" s="145" t="s">
        <v>5</v>
      </c>
      <c r="AK58" s="145">
        <v>0</v>
      </c>
      <c r="AL58" s="145">
        <v>1</v>
      </c>
      <c r="AM58" s="147">
        <f>AL58+AK58</f>
        <v>1</v>
      </c>
      <c r="AN58" s="145">
        <v>0</v>
      </c>
      <c r="AO58" s="145">
        <v>1</v>
      </c>
      <c r="AP58" s="147">
        <f>AO58+AN58</f>
        <v>1</v>
      </c>
      <c r="AQ58" s="145">
        <v>0</v>
      </c>
      <c r="AR58" s="145">
        <v>1</v>
      </c>
      <c r="AS58" s="147">
        <f>AR58+AQ58</f>
        <v>1</v>
      </c>
      <c r="AT58" s="145">
        <v>0</v>
      </c>
      <c r="AU58" s="145">
        <v>1</v>
      </c>
      <c r="AV58" s="147">
        <f>AU58+AT58</f>
        <v>1</v>
      </c>
      <c r="AW58" s="145">
        <v>0</v>
      </c>
      <c r="AX58" s="145">
        <v>2</v>
      </c>
      <c r="AY58" s="147">
        <f>AX58+AW58</f>
        <v>2</v>
      </c>
      <c r="AZ58" s="145">
        <v>0</v>
      </c>
      <c r="BA58" s="145">
        <v>2</v>
      </c>
      <c r="BB58" s="147">
        <f>BA58+AZ58</f>
        <v>2</v>
      </c>
      <c r="BC58" s="145">
        <v>0</v>
      </c>
      <c r="BD58" s="145">
        <v>2</v>
      </c>
      <c r="BE58" s="147">
        <f>BD58+BC58</f>
        <v>2</v>
      </c>
      <c r="BF58" s="145">
        <v>0</v>
      </c>
      <c r="BG58" s="145">
        <v>2</v>
      </c>
      <c r="BH58" s="147">
        <f>BG58+BF58</f>
        <v>2</v>
      </c>
      <c r="BI58" s="147">
        <v>0</v>
      </c>
      <c r="BJ58" s="147">
        <v>2</v>
      </c>
      <c r="BK58" s="147">
        <f>BJ58+BI58</f>
        <v>2</v>
      </c>
      <c r="BL58" s="145">
        <v>0</v>
      </c>
      <c r="BM58" s="147">
        <v>5</v>
      </c>
      <c r="BN58" s="147">
        <f t="shared" si="35"/>
        <v>5</v>
      </c>
      <c r="BO58" s="145">
        <v>0</v>
      </c>
      <c r="BP58" s="147">
        <v>5</v>
      </c>
      <c r="BQ58" s="147">
        <f>Table10093[[#This Row],[عام Public الربع الثاني عام2023م Quarter 2-2023]]+Table10093[[#This Row],[خاص Private الربع الثاني عام2023م Quarter 2-2023]]</f>
        <v>5</v>
      </c>
      <c r="BR58" s="145">
        <v>0</v>
      </c>
      <c r="BS58" s="147">
        <v>5</v>
      </c>
      <c r="BT58" s="147">
        <f>Table10093[[#This Row],[خاص Private الربع الثالث عام2023م Quarter 3-2023]]+Table10093[[#This Row],[عام Public الربع الثالث عام2023م Quarter 3-2023]]</f>
        <v>5</v>
      </c>
      <c r="BU58" s="145">
        <v>0</v>
      </c>
      <c r="BV58" s="147">
        <v>5</v>
      </c>
      <c r="BW58" s="143">
        <f>Table10093[[#This Row],[خاص Private لربع الرابع عام2023م Quarter 4-2023]]+Table10093[[#This Row],[عام Public الربع الرابع عام2023م Quarter 4-2023]]</f>
        <v>5</v>
      </c>
      <c r="BX58" s="143">
        <v>0</v>
      </c>
      <c r="BY58" s="143">
        <v>5</v>
      </c>
      <c r="BZ58" s="143">
        <f>Table10093[[#This Row],[عام Public الربع الأول عام2024م Quarter 1-2024]]+Table10093[[#This Row],[خاص Private الربع الأول عام2024م Quarter 1-2024]]</f>
        <v>5</v>
      </c>
      <c r="CA58" s="143">
        <v>0</v>
      </c>
      <c r="CB58" s="143">
        <v>7</v>
      </c>
      <c r="CC58" s="143">
        <f>Table10093[[#This Row],[عام Public الربع الثاني عام2024م Quarter 2-2024]]+Table10093[[#This Row],[خاص Private الربع الثاني عام2024م Quarter 2-2024]]</f>
        <v>7</v>
      </c>
      <c r="CD58" s="143">
        <v>0</v>
      </c>
      <c r="CE58" s="143">
        <v>8</v>
      </c>
      <c r="CF58" s="143">
        <f>Table10093[[#This Row],[خاص Private الربع الثالث عام2024م Quarter 3-2024]]+Table10093[[#This Row],[عام Public الربع الثالث عام2024م Quarter 3-2024]]</f>
        <v>8</v>
      </c>
      <c r="CG58" s="143">
        <v>0</v>
      </c>
      <c r="CH58" s="143">
        <v>8</v>
      </c>
      <c r="CI58" s="143">
        <v>8</v>
      </c>
      <c r="CJ58" s="143">
        <v>0</v>
      </c>
      <c r="CK58" s="143">
        <v>9</v>
      </c>
      <c r="CL58" s="143">
        <v>9</v>
      </c>
      <c r="CM58" s="143">
        <v>0</v>
      </c>
      <c r="CN58" s="143">
        <v>9</v>
      </c>
      <c r="CO58" s="143">
        <f>Table10093[[#This Row],[عام Public الربع الثاني عام2025م Quarter 2-2025]]+Table10093[[#This Row],[خاص Private الربع الثاني عام2025م Quarter 2-2025]]</f>
        <v>9</v>
      </c>
      <c r="CP58" s="246">
        <v>0</v>
      </c>
      <c r="CQ58" s="297">
        <v>10</v>
      </c>
      <c r="CR58" s="297">
        <v>10</v>
      </c>
    </row>
    <row r="59" spans="1:96" ht="48.95" customHeight="1" thickBot="1">
      <c r="A59" s="335">
        <v>54</v>
      </c>
      <c r="B59" s="333" t="s">
        <v>717</v>
      </c>
      <c r="C59" s="333" t="s">
        <v>718</v>
      </c>
      <c r="D59" s="147" t="s">
        <v>5</v>
      </c>
      <c r="E59" s="147" t="s">
        <v>5</v>
      </c>
      <c r="F59" s="147" t="s">
        <v>5</v>
      </c>
      <c r="G59" s="147" t="s">
        <v>5</v>
      </c>
      <c r="H59" s="147" t="s">
        <v>5</v>
      </c>
      <c r="I59" s="147" t="s">
        <v>5</v>
      </c>
      <c r="J59" s="147" t="s">
        <v>5</v>
      </c>
      <c r="K59" s="147" t="s">
        <v>5</v>
      </c>
      <c r="L59" s="147" t="s">
        <v>5</v>
      </c>
      <c r="M59" s="147" t="s">
        <v>5</v>
      </c>
      <c r="N59" s="147" t="s">
        <v>5</v>
      </c>
      <c r="O59" s="147" t="s">
        <v>5</v>
      </c>
      <c r="P59" s="147" t="s">
        <v>5</v>
      </c>
      <c r="Q59" s="147" t="s">
        <v>5</v>
      </c>
      <c r="R59" s="147" t="s">
        <v>5</v>
      </c>
      <c r="S59" s="147" t="s">
        <v>5</v>
      </c>
      <c r="T59" s="147" t="s">
        <v>5</v>
      </c>
      <c r="U59" s="147" t="s">
        <v>5</v>
      </c>
      <c r="V59" s="147" t="s">
        <v>5</v>
      </c>
      <c r="W59" s="147" t="s">
        <v>5</v>
      </c>
      <c r="X59" s="147" t="s">
        <v>5</v>
      </c>
      <c r="Y59" s="147" t="s">
        <v>5</v>
      </c>
      <c r="Z59" s="147" t="s">
        <v>5</v>
      </c>
      <c r="AA59" s="147" t="s">
        <v>5</v>
      </c>
      <c r="AB59" s="147" t="s">
        <v>5</v>
      </c>
      <c r="AC59" s="147" t="s">
        <v>5</v>
      </c>
      <c r="AD59" s="147" t="s">
        <v>5</v>
      </c>
      <c r="AE59" s="147" t="s">
        <v>5</v>
      </c>
      <c r="AF59" s="147" t="s">
        <v>5</v>
      </c>
      <c r="AG59" s="147" t="s">
        <v>5</v>
      </c>
      <c r="AH59" s="147" t="s">
        <v>5</v>
      </c>
      <c r="AI59" s="147" t="s">
        <v>5</v>
      </c>
      <c r="AJ59" s="147" t="s">
        <v>5</v>
      </c>
      <c r="AK59" s="147" t="s">
        <v>5</v>
      </c>
      <c r="AL59" s="147" t="s">
        <v>5</v>
      </c>
      <c r="AM59" s="147" t="s">
        <v>5</v>
      </c>
      <c r="AN59" s="147" t="s">
        <v>5</v>
      </c>
      <c r="AO59" s="147" t="s">
        <v>5</v>
      </c>
      <c r="AP59" s="147" t="s">
        <v>5</v>
      </c>
      <c r="AQ59" s="147" t="s">
        <v>5</v>
      </c>
      <c r="AR59" s="147" t="s">
        <v>5</v>
      </c>
      <c r="AS59" s="147" t="s">
        <v>5</v>
      </c>
      <c r="AT59" s="147" t="s">
        <v>5</v>
      </c>
      <c r="AU59" s="147" t="s">
        <v>5</v>
      </c>
      <c r="AV59" s="147" t="s">
        <v>5</v>
      </c>
      <c r="AW59" s="147" t="s">
        <v>5</v>
      </c>
      <c r="AX59" s="147" t="s">
        <v>5</v>
      </c>
      <c r="AY59" s="147" t="s">
        <v>5</v>
      </c>
      <c r="AZ59" s="147" t="s">
        <v>5</v>
      </c>
      <c r="BA59" s="147" t="s">
        <v>5</v>
      </c>
      <c r="BB59" s="147" t="s">
        <v>5</v>
      </c>
      <c r="BC59" s="147" t="s">
        <v>5</v>
      </c>
      <c r="BD59" s="147" t="s">
        <v>5</v>
      </c>
      <c r="BE59" s="147" t="s">
        <v>5</v>
      </c>
      <c r="BF59" s="147" t="s">
        <v>5</v>
      </c>
      <c r="BG59" s="147" t="s">
        <v>5</v>
      </c>
      <c r="BH59" s="147" t="s">
        <v>5</v>
      </c>
      <c r="BI59" s="147" t="s">
        <v>5</v>
      </c>
      <c r="BJ59" s="147" t="s">
        <v>5</v>
      </c>
      <c r="BK59" s="147" t="s">
        <v>5</v>
      </c>
      <c r="BL59" s="147" t="s">
        <v>5</v>
      </c>
      <c r="BM59" s="147" t="s">
        <v>5</v>
      </c>
      <c r="BN59" s="147" t="s">
        <v>5</v>
      </c>
      <c r="BO59" s="147" t="s">
        <v>5</v>
      </c>
      <c r="BP59" s="147" t="s">
        <v>5</v>
      </c>
      <c r="BQ59" s="147" t="s">
        <v>5</v>
      </c>
      <c r="BR59" s="147" t="s">
        <v>5</v>
      </c>
      <c r="BS59" s="147" t="s">
        <v>5</v>
      </c>
      <c r="BT59" s="147" t="s">
        <v>5</v>
      </c>
      <c r="BU59" s="147" t="s">
        <v>5</v>
      </c>
      <c r="BV59" s="147" t="s">
        <v>5</v>
      </c>
      <c r="BW59" s="143" t="s">
        <v>5</v>
      </c>
      <c r="BX59" s="143">
        <v>0</v>
      </c>
      <c r="BY59" s="143">
        <v>2</v>
      </c>
      <c r="BZ59" s="143">
        <f>Table10093[[#This Row],[عام Public الربع الأول عام2024م Quarter 1-2024]]+Table10093[[#This Row],[خاص Private الربع الأول عام2024م Quarter 1-2024]]</f>
        <v>2</v>
      </c>
      <c r="CA59" s="143">
        <v>0</v>
      </c>
      <c r="CB59" s="143">
        <v>3</v>
      </c>
      <c r="CC59" s="143">
        <f>Table10093[[#This Row],[عام Public الربع الثاني عام2024م Quarter 2-2024]]+Table10093[[#This Row],[خاص Private الربع الثاني عام2024م Quarter 2-2024]]</f>
        <v>3</v>
      </c>
      <c r="CD59" s="143">
        <v>0</v>
      </c>
      <c r="CE59" s="143">
        <v>4</v>
      </c>
      <c r="CF59" s="143">
        <f>Table10093[[#This Row],[خاص Private الربع الثالث عام2024م Quarter 3-2024]]+Table10093[[#This Row],[عام Public الربع الثالث عام2024م Quarter 3-2024]]</f>
        <v>4</v>
      </c>
      <c r="CG59" s="143">
        <v>0</v>
      </c>
      <c r="CH59" s="143">
        <v>7</v>
      </c>
      <c r="CI59" s="143">
        <v>7</v>
      </c>
      <c r="CJ59" s="143">
        <v>0</v>
      </c>
      <c r="CK59" s="143">
        <v>6</v>
      </c>
      <c r="CL59" s="143">
        <v>6</v>
      </c>
      <c r="CM59" s="143">
        <v>0</v>
      </c>
      <c r="CN59" s="143">
        <v>6</v>
      </c>
      <c r="CO59" s="143">
        <f>Table10093[[#This Row],[عام Public الربع الثاني عام2025م Quarter 2-2025]]+Table10093[[#This Row],[خاص Private الربع الثاني عام2025م Quarter 2-2025]]</f>
        <v>6</v>
      </c>
      <c r="CP59" s="246">
        <v>0</v>
      </c>
      <c r="CQ59" s="297">
        <v>9</v>
      </c>
      <c r="CR59" s="297">
        <v>9</v>
      </c>
    </row>
    <row r="60" spans="1:96" ht="48.95" customHeight="1" thickBot="1">
      <c r="A60" s="335">
        <v>48</v>
      </c>
      <c r="B60" s="334" t="s">
        <v>513</v>
      </c>
      <c r="C60" s="334" t="s">
        <v>514</v>
      </c>
      <c r="D60" s="145">
        <v>0</v>
      </c>
      <c r="E60" s="145">
        <v>4</v>
      </c>
      <c r="F60" s="145">
        <v>4</v>
      </c>
      <c r="G60" s="145">
        <v>0</v>
      </c>
      <c r="H60" s="145">
        <v>5</v>
      </c>
      <c r="I60" s="145">
        <v>5</v>
      </c>
      <c r="J60" s="145">
        <v>0</v>
      </c>
      <c r="K60" s="145">
        <v>5</v>
      </c>
      <c r="L60" s="145">
        <v>5</v>
      </c>
      <c r="M60" s="145">
        <v>0</v>
      </c>
      <c r="N60" s="147">
        <v>5</v>
      </c>
      <c r="O60" s="145">
        <v>5</v>
      </c>
      <c r="P60" s="145">
        <v>0</v>
      </c>
      <c r="Q60" s="147">
        <v>5</v>
      </c>
      <c r="R60" s="147">
        <v>5</v>
      </c>
      <c r="S60" s="145">
        <v>0</v>
      </c>
      <c r="T60" s="147">
        <v>4</v>
      </c>
      <c r="U60" s="147">
        <v>4</v>
      </c>
      <c r="V60" s="145">
        <v>0</v>
      </c>
      <c r="W60" s="147">
        <v>5</v>
      </c>
      <c r="X60" s="147">
        <f>W60+V60</f>
        <v>5</v>
      </c>
      <c r="Y60" s="145">
        <v>0</v>
      </c>
      <c r="Z60" s="147">
        <v>7</v>
      </c>
      <c r="AA60" s="147">
        <f>Z60+Y60</f>
        <v>7</v>
      </c>
      <c r="AB60" s="145">
        <v>0</v>
      </c>
      <c r="AC60" s="147">
        <v>7</v>
      </c>
      <c r="AD60" s="147">
        <f>AC60+AB60</f>
        <v>7</v>
      </c>
      <c r="AE60" s="145">
        <v>0</v>
      </c>
      <c r="AF60" s="147">
        <v>6</v>
      </c>
      <c r="AG60" s="147">
        <f>AF60+AE60</f>
        <v>6</v>
      </c>
      <c r="AH60" s="145">
        <v>0</v>
      </c>
      <c r="AI60" s="147">
        <v>8</v>
      </c>
      <c r="AJ60" s="147">
        <f>AI60+AH60</f>
        <v>8</v>
      </c>
      <c r="AK60" s="145">
        <v>0</v>
      </c>
      <c r="AL60" s="147">
        <v>9</v>
      </c>
      <c r="AM60" s="147">
        <f>AL60+AK60</f>
        <v>9</v>
      </c>
      <c r="AN60" s="145">
        <v>0</v>
      </c>
      <c r="AO60" s="147">
        <v>10</v>
      </c>
      <c r="AP60" s="147">
        <f>AO60+AN60</f>
        <v>10</v>
      </c>
      <c r="AQ60" s="145">
        <v>0</v>
      </c>
      <c r="AR60" s="147">
        <v>10</v>
      </c>
      <c r="AS60" s="147">
        <f>AR60+AQ60</f>
        <v>10</v>
      </c>
      <c r="AT60" s="145">
        <v>0</v>
      </c>
      <c r="AU60" s="147">
        <v>9</v>
      </c>
      <c r="AV60" s="147">
        <f>AU60+AT60</f>
        <v>9</v>
      </c>
      <c r="AW60" s="145">
        <v>0</v>
      </c>
      <c r="AX60" s="147">
        <v>6</v>
      </c>
      <c r="AY60" s="147">
        <f t="shared" ref="AY60:AY65" si="36">AX60+AW60</f>
        <v>6</v>
      </c>
      <c r="AZ60" s="145">
        <v>0</v>
      </c>
      <c r="BA60" s="147">
        <v>7</v>
      </c>
      <c r="BB60" s="147">
        <f t="shared" ref="BB60:BB65" si="37">BA60+AZ60</f>
        <v>7</v>
      </c>
      <c r="BC60" s="145">
        <v>0</v>
      </c>
      <c r="BD60" s="147">
        <v>8</v>
      </c>
      <c r="BE60" s="147">
        <f t="shared" ref="BE60:BE65" si="38">BD60+BC60</f>
        <v>8</v>
      </c>
      <c r="BF60" s="145">
        <v>0</v>
      </c>
      <c r="BG60" s="147">
        <v>8</v>
      </c>
      <c r="BH60" s="147">
        <f t="shared" ref="BH60:BH65" si="39">BG60+BF60</f>
        <v>8</v>
      </c>
      <c r="BI60" s="147">
        <v>0</v>
      </c>
      <c r="BJ60" s="147">
        <v>8</v>
      </c>
      <c r="BK60" s="147">
        <f t="shared" ref="BK60:BK65" si="40">BJ60+BI60</f>
        <v>8</v>
      </c>
      <c r="BL60" s="145">
        <v>0</v>
      </c>
      <c r="BM60" s="147">
        <v>9</v>
      </c>
      <c r="BN60" s="147">
        <f t="shared" ref="BN60:BN65" si="41">BM60+BL60</f>
        <v>9</v>
      </c>
      <c r="BO60" s="145">
        <v>0</v>
      </c>
      <c r="BP60" s="147">
        <v>9</v>
      </c>
      <c r="BQ60" s="147">
        <f>Table10093[[#This Row],[عام Public الربع الثاني عام2023م Quarter 2-2023]]+Table10093[[#This Row],[خاص Private الربع الثاني عام2023م Quarter 2-2023]]</f>
        <v>9</v>
      </c>
      <c r="BR60" s="145">
        <v>0</v>
      </c>
      <c r="BS60" s="147">
        <v>9</v>
      </c>
      <c r="BT60" s="147">
        <f>Table10093[[#This Row],[خاص Private الربع الثالث عام2023م Quarter 3-2023]]+Table10093[[#This Row],[عام Public الربع الثالث عام2023م Quarter 3-2023]]</f>
        <v>9</v>
      </c>
      <c r="BU60" s="145">
        <v>0</v>
      </c>
      <c r="BV60" s="147">
        <v>10</v>
      </c>
      <c r="BW60" s="143">
        <f>Table10093[[#This Row],[خاص Private لربع الرابع عام2023م Quarter 4-2023]]+Table10093[[#This Row],[عام Public الربع الرابع عام2023م Quarter 4-2023]]</f>
        <v>10</v>
      </c>
      <c r="BX60" s="143">
        <v>0</v>
      </c>
      <c r="BY60" s="143">
        <v>10</v>
      </c>
      <c r="BZ60" s="143">
        <f>Table10093[[#This Row],[عام Public الربع الأول عام2024م Quarter 1-2024]]+Table10093[[#This Row],[خاص Private الربع الأول عام2024م Quarter 1-2024]]</f>
        <v>10</v>
      </c>
      <c r="CA60" s="143">
        <v>0</v>
      </c>
      <c r="CB60" s="143">
        <v>11</v>
      </c>
      <c r="CC60" s="143">
        <f>Table10093[[#This Row],[عام Public الربع الثاني عام2024م Quarter 2-2024]]+Table10093[[#This Row],[خاص Private الربع الثاني عام2024م Quarter 2-2024]]</f>
        <v>11</v>
      </c>
      <c r="CD60" s="143">
        <v>0</v>
      </c>
      <c r="CE60" s="143">
        <v>8</v>
      </c>
      <c r="CF60" s="143">
        <f>Table10093[[#This Row],[خاص Private الربع الثالث عام2024م Quarter 3-2024]]+Table10093[[#This Row],[عام Public الربع الثالث عام2024م Quarter 3-2024]]</f>
        <v>8</v>
      </c>
      <c r="CG60" s="143">
        <v>0</v>
      </c>
      <c r="CH60" s="143">
        <v>7</v>
      </c>
      <c r="CI60" s="143">
        <v>7</v>
      </c>
      <c r="CJ60" s="143">
        <v>0</v>
      </c>
      <c r="CK60" s="143">
        <v>7</v>
      </c>
      <c r="CL60" s="143">
        <v>7</v>
      </c>
      <c r="CM60" s="143">
        <v>0</v>
      </c>
      <c r="CN60" s="143">
        <v>7</v>
      </c>
      <c r="CO60" s="143">
        <f>Table10093[[#This Row],[عام Public الربع الثاني عام2025م Quarter 2-2025]]+Table10093[[#This Row],[خاص Private الربع الثاني عام2025م Quarter 2-2025]]</f>
        <v>7</v>
      </c>
      <c r="CP60" s="246">
        <v>0</v>
      </c>
      <c r="CQ60" s="297">
        <v>7</v>
      </c>
      <c r="CR60" s="297">
        <v>7</v>
      </c>
    </row>
    <row r="61" spans="1:96" ht="48.95" customHeight="1" thickBot="1">
      <c r="A61" s="335">
        <v>50</v>
      </c>
      <c r="B61" s="144" t="s">
        <v>746</v>
      </c>
      <c r="C61" s="144" t="s">
        <v>747</v>
      </c>
      <c r="D61" s="145">
        <v>0</v>
      </c>
      <c r="E61" s="145">
        <v>0</v>
      </c>
      <c r="F61" s="145">
        <v>0</v>
      </c>
      <c r="G61" s="145">
        <v>0</v>
      </c>
      <c r="H61" s="145">
        <v>0</v>
      </c>
      <c r="I61" s="145">
        <v>0</v>
      </c>
      <c r="J61" s="145">
        <v>0</v>
      </c>
      <c r="K61" s="145">
        <v>0</v>
      </c>
      <c r="L61" s="145">
        <v>0</v>
      </c>
      <c r="M61" s="145">
        <v>0</v>
      </c>
      <c r="N61" s="155">
        <v>0</v>
      </c>
      <c r="O61" s="145">
        <v>0</v>
      </c>
      <c r="P61" s="145">
        <v>0</v>
      </c>
      <c r="Q61" s="155">
        <v>0</v>
      </c>
      <c r="R61" s="145">
        <v>0</v>
      </c>
      <c r="S61" s="145">
        <v>0</v>
      </c>
      <c r="T61" s="155">
        <v>0</v>
      </c>
      <c r="U61" s="145">
        <v>0</v>
      </c>
      <c r="V61" s="145">
        <v>0</v>
      </c>
      <c r="W61" s="155">
        <v>0</v>
      </c>
      <c r="X61" s="143">
        <f>W61+V61</f>
        <v>0</v>
      </c>
      <c r="Y61" s="145">
        <v>0</v>
      </c>
      <c r="Z61" s="155">
        <v>0</v>
      </c>
      <c r="AA61" s="141">
        <f>Z61+Y61</f>
        <v>0</v>
      </c>
      <c r="AB61" s="141">
        <v>0</v>
      </c>
      <c r="AC61" s="150">
        <v>0</v>
      </c>
      <c r="AD61" s="141">
        <f>AC61+AB61</f>
        <v>0</v>
      </c>
      <c r="AE61" s="141">
        <v>0</v>
      </c>
      <c r="AF61" s="150">
        <v>0</v>
      </c>
      <c r="AG61" s="143">
        <f>AF61+AE61</f>
        <v>0</v>
      </c>
      <c r="AH61" s="141">
        <v>0</v>
      </c>
      <c r="AI61" s="150">
        <v>1</v>
      </c>
      <c r="AJ61" s="143">
        <f>AI61+AH61</f>
        <v>1</v>
      </c>
      <c r="AK61" s="141">
        <v>0</v>
      </c>
      <c r="AL61" s="150">
        <v>1</v>
      </c>
      <c r="AM61" s="143">
        <f>AL61+AK61</f>
        <v>1</v>
      </c>
      <c r="AN61" s="141">
        <v>0</v>
      </c>
      <c r="AO61" s="150">
        <v>2</v>
      </c>
      <c r="AP61" s="143">
        <f>AO61+AN61</f>
        <v>2</v>
      </c>
      <c r="AQ61" s="141">
        <v>0</v>
      </c>
      <c r="AR61" s="150">
        <v>2</v>
      </c>
      <c r="AS61" s="143">
        <f>AR61+AQ61</f>
        <v>2</v>
      </c>
      <c r="AT61" s="141">
        <v>0</v>
      </c>
      <c r="AU61" s="150">
        <v>2</v>
      </c>
      <c r="AV61" s="143">
        <f>AU61+AT61</f>
        <v>2</v>
      </c>
      <c r="AW61" s="141">
        <v>0</v>
      </c>
      <c r="AX61" s="150">
        <v>6</v>
      </c>
      <c r="AY61" s="143">
        <f t="shared" si="36"/>
        <v>6</v>
      </c>
      <c r="AZ61" s="141">
        <v>0</v>
      </c>
      <c r="BA61" s="143">
        <v>6</v>
      </c>
      <c r="BB61" s="143">
        <f t="shared" si="37"/>
        <v>6</v>
      </c>
      <c r="BC61" s="141">
        <v>0</v>
      </c>
      <c r="BD61" s="150">
        <v>6</v>
      </c>
      <c r="BE61" s="143">
        <f t="shared" si="38"/>
        <v>6</v>
      </c>
      <c r="BF61" s="141">
        <v>0</v>
      </c>
      <c r="BG61" s="150">
        <v>6</v>
      </c>
      <c r="BH61" s="143">
        <f t="shared" si="39"/>
        <v>6</v>
      </c>
      <c r="BI61" s="143">
        <v>0</v>
      </c>
      <c r="BJ61" s="143">
        <v>4</v>
      </c>
      <c r="BK61" s="143">
        <f t="shared" si="40"/>
        <v>4</v>
      </c>
      <c r="BL61" s="141">
        <v>0</v>
      </c>
      <c r="BM61" s="142">
        <v>5</v>
      </c>
      <c r="BN61" s="143">
        <f t="shared" si="41"/>
        <v>5</v>
      </c>
      <c r="BO61" s="141">
        <v>0</v>
      </c>
      <c r="BP61" s="142">
        <v>5</v>
      </c>
      <c r="BQ61" s="143">
        <f>Table10093[[#This Row],[عام Public الربع الثاني عام2023م Quarter 2-2023]]+Table10093[[#This Row],[خاص Private الربع الثاني عام2023م Quarter 2-2023]]</f>
        <v>5</v>
      </c>
      <c r="BR61" s="141">
        <v>0</v>
      </c>
      <c r="BS61" s="142">
        <v>5</v>
      </c>
      <c r="BT61" s="143">
        <f>Table10093[[#This Row],[خاص Private الربع الثالث عام2023م Quarter 3-2023]]+Table10093[[#This Row],[عام Public الربع الثالث عام2023م Quarter 3-2023]]</f>
        <v>5</v>
      </c>
      <c r="BU61" s="141">
        <v>0</v>
      </c>
      <c r="BV61" s="142">
        <v>7</v>
      </c>
      <c r="BW61" s="143">
        <f>Table10093[[#This Row],[خاص Private لربع الرابع عام2023م Quarter 4-2023]]+Table10093[[#This Row],[عام Public الربع الرابع عام2023م Quarter 4-2023]]</f>
        <v>7</v>
      </c>
      <c r="BX61" s="143">
        <v>0</v>
      </c>
      <c r="BY61" s="143">
        <v>8</v>
      </c>
      <c r="BZ61" s="143">
        <f>Table10093[[#This Row],[عام Public الربع الأول عام2024م Quarter 1-2024]]+Table10093[[#This Row],[خاص Private الربع الأول عام2024م Quarter 1-2024]]</f>
        <v>8</v>
      </c>
      <c r="CA61" s="143">
        <v>0</v>
      </c>
      <c r="CB61" s="143">
        <v>8</v>
      </c>
      <c r="CC61" s="143">
        <f>Table10093[[#This Row],[عام Public الربع الثاني عام2024م Quarter 2-2024]]+Table10093[[#This Row],[خاص Private الربع الثاني عام2024م Quarter 2-2024]]</f>
        <v>8</v>
      </c>
      <c r="CD61" s="143">
        <v>0</v>
      </c>
      <c r="CE61" s="143">
        <v>7</v>
      </c>
      <c r="CF61" s="143">
        <f>Table10093[[#This Row],[خاص Private الربع الثالث عام2024م Quarter 3-2024]]+Table10093[[#This Row],[عام Public الربع الثالث عام2024م Quarter 3-2024]]</f>
        <v>7</v>
      </c>
      <c r="CG61" s="143">
        <v>0</v>
      </c>
      <c r="CH61" s="143">
        <v>5</v>
      </c>
      <c r="CI61" s="143">
        <v>5</v>
      </c>
      <c r="CJ61" s="143">
        <v>0</v>
      </c>
      <c r="CK61" s="143">
        <v>5</v>
      </c>
      <c r="CL61" s="143">
        <v>5</v>
      </c>
      <c r="CM61" s="143">
        <v>0</v>
      </c>
      <c r="CN61" s="143">
        <v>6</v>
      </c>
      <c r="CO61" s="143">
        <f>Table10093[[#This Row],[عام Public الربع الثاني عام2025م Quarter 2-2025]]+Table10093[[#This Row],[خاص Private الربع الثاني عام2025م Quarter 2-2025]]</f>
        <v>6</v>
      </c>
      <c r="CP61" s="246">
        <v>0</v>
      </c>
      <c r="CQ61" s="297">
        <v>7</v>
      </c>
      <c r="CR61" s="297">
        <v>7</v>
      </c>
    </row>
    <row r="62" spans="1:96" ht="48.95" customHeight="1" thickBot="1">
      <c r="A62" s="335">
        <v>51</v>
      </c>
      <c r="B62" s="144" t="s">
        <v>473</v>
      </c>
      <c r="C62" s="144" t="s">
        <v>474</v>
      </c>
      <c r="D62" s="145">
        <v>3</v>
      </c>
      <c r="E62" s="145">
        <v>1</v>
      </c>
      <c r="F62" s="145">
        <v>4</v>
      </c>
      <c r="G62" s="145">
        <v>3</v>
      </c>
      <c r="H62" s="145">
        <v>2</v>
      </c>
      <c r="I62" s="145">
        <v>5</v>
      </c>
      <c r="J62" s="145">
        <v>3</v>
      </c>
      <c r="K62" s="145">
        <v>2</v>
      </c>
      <c r="L62" s="145">
        <v>5</v>
      </c>
      <c r="M62" s="145">
        <v>3</v>
      </c>
      <c r="N62" s="146">
        <v>2</v>
      </c>
      <c r="O62" s="145">
        <v>5</v>
      </c>
      <c r="P62" s="145">
        <v>3</v>
      </c>
      <c r="Q62" s="146">
        <v>2</v>
      </c>
      <c r="R62" s="147">
        <v>5</v>
      </c>
      <c r="S62" s="145">
        <v>3</v>
      </c>
      <c r="T62" s="146">
        <v>3</v>
      </c>
      <c r="U62" s="147">
        <v>6</v>
      </c>
      <c r="V62" s="145">
        <v>3</v>
      </c>
      <c r="W62" s="146">
        <v>3</v>
      </c>
      <c r="X62" s="143">
        <f>W62+V62</f>
        <v>6</v>
      </c>
      <c r="Y62" s="145">
        <v>3</v>
      </c>
      <c r="Z62" s="146">
        <v>4</v>
      </c>
      <c r="AA62" s="143">
        <f>Z62+Y62</f>
        <v>7</v>
      </c>
      <c r="AB62" s="141">
        <v>3</v>
      </c>
      <c r="AC62" s="142">
        <v>4</v>
      </c>
      <c r="AD62" s="143">
        <f>AC62+AB62</f>
        <v>7</v>
      </c>
      <c r="AE62" s="141">
        <v>3</v>
      </c>
      <c r="AF62" s="142">
        <v>4</v>
      </c>
      <c r="AG62" s="143">
        <f>AF62+AE62</f>
        <v>7</v>
      </c>
      <c r="AH62" s="141">
        <v>3</v>
      </c>
      <c r="AI62" s="142">
        <v>4</v>
      </c>
      <c r="AJ62" s="143">
        <f>AI62+AH62</f>
        <v>7</v>
      </c>
      <c r="AK62" s="141">
        <v>1</v>
      </c>
      <c r="AL62" s="142">
        <v>4</v>
      </c>
      <c r="AM62" s="143">
        <f>AL62+AK62</f>
        <v>5</v>
      </c>
      <c r="AN62" s="141">
        <v>1</v>
      </c>
      <c r="AO62" s="142">
        <v>4</v>
      </c>
      <c r="AP62" s="143">
        <f>AO62+AN62</f>
        <v>5</v>
      </c>
      <c r="AQ62" s="141">
        <v>1</v>
      </c>
      <c r="AR62" s="142">
        <v>4</v>
      </c>
      <c r="AS62" s="143">
        <f>AR62+AQ62</f>
        <v>5</v>
      </c>
      <c r="AT62" s="141">
        <v>1</v>
      </c>
      <c r="AU62" s="142">
        <v>5</v>
      </c>
      <c r="AV62" s="143">
        <f>AU62+AT62</f>
        <v>6</v>
      </c>
      <c r="AW62" s="141">
        <v>1</v>
      </c>
      <c r="AX62" s="154">
        <v>4</v>
      </c>
      <c r="AY62" s="143">
        <f t="shared" si="36"/>
        <v>5</v>
      </c>
      <c r="AZ62" s="141">
        <v>1</v>
      </c>
      <c r="BA62" s="143">
        <v>4</v>
      </c>
      <c r="BB62" s="143">
        <f t="shared" si="37"/>
        <v>5</v>
      </c>
      <c r="BC62" s="365">
        <v>1</v>
      </c>
      <c r="BD62" s="361">
        <v>3</v>
      </c>
      <c r="BE62" s="143">
        <f t="shared" si="38"/>
        <v>4</v>
      </c>
      <c r="BF62" s="365">
        <v>1</v>
      </c>
      <c r="BG62" s="361">
        <v>2</v>
      </c>
      <c r="BH62" s="143">
        <f t="shared" si="39"/>
        <v>3</v>
      </c>
      <c r="BI62" s="143">
        <v>1</v>
      </c>
      <c r="BJ62" s="143">
        <v>2</v>
      </c>
      <c r="BK62" s="143">
        <f t="shared" si="40"/>
        <v>3</v>
      </c>
      <c r="BL62" s="141">
        <v>1</v>
      </c>
      <c r="BM62" s="142">
        <v>5</v>
      </c>
      <c r="BN62" s="143">
        <f t="shared" si="41"/>
        <v>6</v>
      </c>
      <c r="BO62" s="141">
        <v>1</v>
      </c>
      <c r="BP62" s="142">
        <v>5</v>
      </c>
      <c r="BQ62" s="143">
        <f>Table10093[[#This Row],[عام Public الربع الثاني عام2023م Quarter 2-2023]]+Table10093[[#This Row],[خاص Private الربع الثاني عام2023م Quarter 2-2023]]</f>
        <v>6</v>
      </c>
      <c r="BR62" s="141">
        <v>1</v>
      </c>
      <c r="BS62" s="142">
        <v>5</v>
      </c>
      <c r="BT62" s="143">
        <f>Table10093[[#This Row],[خاص Private الربع الثالث عام2023م Quarter 3-2023]]+Table10093[[#This Row],[عام Public الربع الثالث عام2023م Quarter 3-2023]]</f>
        <v>6</v>
      </c>
      <c r="BU62" s="141">
        <v>1</v>
      </c>
      <c r="BV62" s="142">
        <v>6</v>
      </c>
      <c r="BW62" s="143">
        <f>Table10093[[#This Row],[خاص Private لربع الرابع عام2023م Quarter 4-2023]]+Table10093[[#This Row],[عام Public الربع الرابع عام2023م Quarter 4-2023]]</f>
        <v>7</v>
      </c>
      <c r="BX62" s="143">
        <v>1</v>
      </c>
      <c r="BY62" s="143">
        <v>6</v>
      </c>
      <c r="BZ62" s="143">
        <f>Table10093[[#This Row],[عام Public الربع الأول عام2024م Quarter 1-2024]]+Table10093[[#This Row],[خاص Private الربع الأول عام2024م Quarter 1-2024]]</f>
        <v>7</v>
      </c>
      <c r="CA62" s="143">
        <v>1</v>
      </c>
      <c r="CB62" s="143">
        <v>6</v>
      </c>
      <c r="CC62" s="143">
        <f>Table10093[[#This Row],[عام Public الربع الثاني عام2024م Quarter 2-2024]]+Table10093[[#This Row],[خاص Private الربع الثاني عام2024م Quarter 2-2024]]</f>
        <v>7</v>
      </c>
      <c r="CD62" s="143">
        <v>1</v>
      </c>
      <c r="CE62" s="143">
        <v>6</v>
      </c>
      <c r="CF62" s="143">
        <f>Table10093[[#This Row],[خاص Private الربع الثالث عام2024م Quarter 3-2024]]+Table10093[[#This Row],[عام Public الربع الثالث عام2024م Quarter 3-2024]]</f>
        <v>7</v>
      </c>
      <c r="CG62" s="143">
        <v>2</v>
      </c>
      <c r="CH62" s="143">
        <v>5</v>
      </c>
      <c r="CI62" s="143">
        <v>7</v>
      </c>
      <c r="CJ62" s="143">
        <v>2</v>
      </c>
      <c r="CK62" s="143">
        <v>4</v>
      </c>
      <c r="CL62" s="143">
        <v>6</v>
      </c>
      <c r="CM62" s="143">
        <v>2</v>
      </c>
      <c r="CN62" s="143">
        <v>4</v>
      </c>
      <c r="CO62" s="143">
        <f>Table10093[[#This Row],[عام Public الربع الثاني عام2025م Quarter 2-2025]]+Table10093[[#This Row],[خاص Private الربع الثاني عام2025م Quarter 2-2025]]</f>
        <v>6</v>
      </c>
      <c r="CP62" s="246">
        <v>2</v>
      </c>
      <c r="CQ62" s="297">
        <v>5</v>
      </c>
      <c r="CR62" s="297">
        <v>7</v>
      </c>
    </row>
    <row r="63" spans="1:96" ht="48.95" customHeight="1" thickBot="1">
      <c r="A63" s="335">
        <v>55</v>
      </c>
      <c r="B63" s="144" t="s">
        <v>532</v>
      </c>
      <c r="C63" s="144" t="s">
        <v>533</v>
      </c>
      <c r="D63" s="145">
        <v>0</v>
      </c>
      <c r="E63" s="145">
        <v>0</v>
      </c>
      <c r="F63" s="145">
        <v>0</v>
      </c>
      <c r="G63" s="145">
        <v>0</v>
      </c>
      <c r="H63" s="145">
        <v>0</v>
      </c>
      <c r="I63" s="145">
        <v>0</v>
      </c>
      <c r="J63" s="145">
        <v>0</v>
      </c>
      <c r="K63" s="145">
        <v>0</v>
      </c>
      <c r="L63" s="145">
        <v>0</v>
      </c>
      <c r="M63" s="145">
        <v>0</v>
      </c>
      <c r="N63" s="155">
        <v>0</v>
      </c>
      <c r="O63" s="145">
        <v>0</v>
      </c>
      <c r="P63" s="145">
        <v>0</v>
      </c>
      <c r="Q63" s="155">
        <v>0</v>
      </c>
      <c r="R63" s="145">
        <v>0</v>
      </c>
      <c r="S63" s="145">
        <v>0</v>
      </c>
      <c r="T63" s="155">
        <v>0</v>
      </c>
      <c r="U63" s="145">
        <v>0</v>
      </c>
      <c r="V63" s="145">
        <v>0</v>
      </c>
      <c r="W63" s="155">
        <v>0</v>
      </c>
      <c r="X63" s="143">
        <f>W63+V63</f>
        <v>0</v>
      </c>
      <c r="Y63" s="145">
        <v>0</v>
      </c>
      <c r="Z63" s="155">
        <v>0</v>
      </c>
      <c r="AA63" s="141">
        <f>Z63+Y63</f>
        <v>0</v>
      </c>
      <c r="AB63" s="141">
        <v>0</v>
      </c>
      <c r="AC63" s="150">
        <v>0</v>
      </c>
      <c r="AD63" s="141">
        <f>AC63+AB63</f>
        <v>0</v>
      </c>
      <c r="AE63" s="141">
        <v>0</v>
      </c>
      <c r="AF63" s="150">
        <v>0</v>
      </c>
      <c r="AG63" s="143">
        <f>AF63+AE63</f>
        <v>0</v>
      </c>
      <c r="AH63" s="141">
        <v>0</v>
      </c>
      <c r="AI63" s="142">
        <v>0</v>
      </c>
      <c r="AJ63" s="143">
        <f>AI63+AH63</f>
        <v>0</v>
      </c>
      <c r="AK63" s="141">
        <v>0</v>
      </c>
      <c r="AL63" s="142">
        <v>0</v>
      </c>
      <c r="AM63" s="143">
        <f>AL63+AK63</f>
        <v>0</v>
      </c>
      <c r="AN63" s="143">
        <f>AM63+AL63</f>
        <v>0</v>
      </c>
      <c r="AO63" s="142">
        <f>AN63+AM63</f>
        <v>0</v>
      </c>
      <c r="AP63" s="143">
        <f>AO63+AN63</f>
        <v>0</v>
      </c>
      <c r="AQ63" s="143">
        <v>0</v>
      </c>
      <c r="AR63" s="142">
        <v>0</v>
      </c>
      <c r="AS63" s="143">
        <f>AR63+AQ63</f>
        <v>0</v>
      </c>
      <c r="AT63" s="143">
        <f>AS63+AR63</f>
        <v>0</v>
      </c>
      <c r="AU63" s="142">
        <f>AT63+AS63</f>
        <v>0</v>
      </c>
      <c r="AV63" s="143">
        <f>AU63+AT63</f>
        <v>0</v>
      </c>
      <c r="AW63" s="143">
        <v>1</v>
      </c>
      <c r="AX63" s="142">
        <v>0</v>
      </c>
      <c r="AY63" s="143">
        <f t="shared" si="36"/>
        <v>1</v>
      </c>
      <c r="AZ63" s="143">
        <v>1</v>
      </c>
      <c r="BA63" s="143">
        <v>0</v>
      </c>
      <c r="BB63" s="143">
        <f t="shared" si="37"/>
        <v>1</v>
      </c>
      <c r="BC63" s="165">
        <v>1</v>
      </c>
      <c r="BD63" s="146">
        <v>0</v>
      </c>
      <c r="BE63" s="143">
        <f t="shared" si="38"/>
        <v>1</v>
      </c>
      <c r="BF63" s="165">
        <v>1</v>
      </c>
      <c r="BG63" s="146">
        <v>0</v>
      </c>
      <c r="BH63" s="143">
        <f t="shared" si="39"/>
        <v>1</v>
      </c>
      <c r="BI63" s="143">
        <v>1</v>
      </c>
      <c r="BJ63" s="143">
        <v>0</v>
      </c>
      <c r="BK63" s="143">
        <f t="shared" si="40"/>
        <v>1</v>
      </c>
      <c r="BL63" s="141">
        <v>1</v>
      </c>
      <c r="BM63" s="142">
        <v>0</v>
      </c>
      <c r="BN63" s="143">
        <f t="shared" si="41"/>
        <v>1</v>
      </c>
      <c r="BO63" s="141">
        <v>1</v>
      </c>
      <c r="BP63" s="150">
        <v>0</v>
      </c>
      <c r="BQ63" s="143">
        <f>Table10093[[#This Row],[عام Public الربع الثاني عام2023م Quarter 2-2023]]+Table10093[[#This Row],[خاص Private الربع الثاني عام2023م Quarter 2-2023]]</f>
        <v>1</v>
      </c>
      <c r="BR63" s="141">
        <v>1</v>
      </c>
      <c r="BS63" s="142">
        <v>0</v>
      </c>
      <c r="BT63" s="143">
        <f>Table10093[[#This Row],[خاص Private الربع الثالث عام2023م Quarter 3-2023]]+Table10093[[#This Row],[عام Public الربع الثالث عام2023م Quarter 3-2023]]</f>
        <v>1</v>
      </c>
      <c r="BU63" s="141">
        <v>1</v>
      </c>
      <c r="BV63" s="142">
        <v>0</v>
      </c>
      <c r="BW63" s="143">
        <f>Table10093[[#This Row],[خاص Private لربع الرابع عام2023م Quarter 4-2023]]+Table10093[[#This Row],[عام Public الربع الرابع عام2023م Quarter 4-2023]]</f>
        <v>1</v>
      </c>
      <c r="BX63" s="143">
        <v>1</v>
      </c>
      <c r="BY63" s="143">
        <v>1</v>
      </c>
      <c r="BZ63" s="143">
        <f>Table10093[[#This Row],[عام Public الربع الأول عام2024م Quarter 1-2024]]+Table10093[[#This Row],[خاص Private الربع الأول عام2024م Quarter 1-2024]]</f>
        <v>2</v>
      </c>
      <c r="CA63" s="143">
        <v>1</v>
      </c>
      <c r="CB63" s="143">
        <v>1</v>
      </c>
      <c r="CC63" s="143">
        <f>Table10093[[#This Row],[عام Public الربع الثاني عام2024م Quarter 2-2024]]+Table10093[[#This Row],[خاص Private الربع الثاني عام2024م Quarter 2-2024]]</f>
        <v>2</v>
      </c>
      <c r="CD63" s="143">
        <v>1</v>
      </c>
      <c r="CE63" s="143">
        <v>2</v>
      </c>
      <c r="CF63" s="143">
        <f>Table10093[[#This Row],[خاص Private الربع الثالث عام2024م Quarter 3-2024]]+Table10093[[#This Row],[عام Public الربع الثالث عام2024م Quarter 3-2024]]</f>
        <v>3</v>
      </c>
      <c r="CG63" s="143">
        <v>1</v>
      </c>
      <c r="CH63" s="143">
        <v>3</v>
      </c>
      <c r="CI63" s="143">
        <v>4</v>
      </c>
      <c r="CJ63" s="143">
        <v>1</v>
      </c>
      <c r="CK63" s="143">
        <v>3</v>
      </c>
      <c r="CL63" s="143">
        <v>4</v>
      </c>
      <c r="CM63" s="143">
        <v>2</v>
      </c>
      <c r="CN63" s="143">
        <v>4</v>
      </c>
      <c r="CO63" s="143">
        <f>Table10093[[#This Row],[عام Public الربع الثاني عام2025م Quarter 2-2025]]+Table10093[[#This Row],[خاص Private الربع الثاني عام2025م Quarter 2-2025]]</f>
        <v>6</v>
      </c>
      <c r="CP63" s="246">
        <v>2</v>
      </c>
      <c r="CQ63" s="297">
        <v>5</v>
      </c>
      <c r="CR63" s="297">
        <v>7</v>
      </c>
    </row>
    <row r="64" spans="1:96" ht="48.95" customHeight="1" thickBot="1">
      <c r="A64" s="335">
        <v>49</v>
      </c>
      <c r="B64" s="144" t="s">
        <v>669</v>
      </c>
      <c r="C64" s="144" t="s">
        <v>575</v>
      </c>
      <c r="D64" s="147" t="s">
        <v>5</v>
      </c>
      <c r="E64" s="147" t="s">
        <v>5</v>
      </c>
      <c r="F64" s="147" t="s">
        <v>5</v>
      </c>
      <c r="G64" s="147" t="s">
        <v>5</v>
      </c>
      <c r="H64" s="147" t="s">
        <v>5</v>
      </c>
      <c r="I64" s="147" t="s">
        <v>5</v>
      </c>
      <c r="J64" s="147" t="s">
        <v>5</v>
      </c>
      <c r="K64" s="147" t="s">
        <v>5</v>
      </c>
      <c r="L64" s="147" t="s">
        <v>5</v>
      </c>
      <c r="M64" s="147" t="s">
        <v>5</v>
      </c>
      <c r="N64" s="146" t="s">
        <v>5</v>
      </c>
      <c r="O64" s="147" t="s">
        <v>5</v>
      </c>
      <c r="P64" s="147" t="s">
        <v>5</v>
      </c>
      <c r="Q64" s="146" t="s">
        <v>5</v>
      </c>
      <c r="R64" s="147" t="s">
        <v>5</v>
      </c>
      <c r="S64" s="147" t="s">
        <v>5</v>
      </c>
      <c r="T64" s="146" t="s">
        <v>5</v>
      </c>
      <c r="U64" s="147" t="s">
        <v>5</v>
      </c>
      <c r="V64" s="147" t="s">
        <v>5</v>
      </c>
      <c r="W64" s="146" t="s">
        <v>5</v>
      </c>
      <c r="X64" s="143" t="s">
        <v>5</v>
      </c>
      <c r="Y64" s="147" t="s">
        <v>5</v>
      </c>
      <c r="Z64" s="146" t="s">
        <v>5</v>
      </c>
      <c r="AA64" s="143" t="s">
        <v>5</v>
      </c>
      <c r="AB64" s="143" t="s">
        <v>5</v>
      </c>
      <c r="AC64" s="142" t="s">
        <v>5</v>
      </c>
      <c r="AD64" s="143" t="s">
        <v>5</v>
      </c>
      <c r="AE64" s="143" t="s">
        <v>5</v>
      </c>
      <c r="AF64" s="142" t="s">
        <v>5</v>
      </c>
      <c r="AG64" s="143" t="s">
        <v>5</v>
      </c>
      <c r="AH64" s="143" t="s">
        <v>5</v>
      </c>
      <c r="AI64" s="142" t="s">
        <v>5</v>
      </c>
      <c r="AJ64" s="143" t="s">
        <v>5</v>
      </c>
      <c r="AK64" s="143" t="s">
        <v>5</v>
      </c>
      <c r="AL64" s="142" t="s">
        <v>5</v>
      </c>
      <c r="AM64" s="143" t="s">
        <v>5</v>
      </c>
      <c r="AN64" s="143" t="s">
        <v>5</v>
      </c>
      <c r="AO64" s="142" t="s">
        <v>5</v>
      </c>
      <c r="AP64" s="143" t="s">
        <v>5</v>
      </c>
      <c r="AQ64" s="143" t="s">
        <v>5</v>
      </c>
      <c r="AR64" s="142" t="s">
        <v>5</v>
      </c>
      <c r="AS64" s="143" t="s">
        <v>5</v>
      </c>
      <c r="AT64" s="143" t="s">
        <v>5</v>
      </c>
      <c r="AU64" s="142" t="s">
        <v>5</v>
      </c>
      <c r="AV64" s="143" t="s">
        <v>5</v>
      </c>
      <c r="AW64" s="143">
        <v>0</v>
      </c>
      <c r="AX64" s="142">
        <v>1</v>
      </c>
      <c r="AY64" s="143">
        <f t="shared" si="36"/>
        <v>1</v>
      </c>
      <c r="AZ64" s="143">
        <v>0</v>
      </c>
      <c r="BA64" s="143">
        <v>1</v>
      </c>
      <c r="BB64" s="143">
        <f t="shared" si="37"/>
        <v>1</v>
      </c>
      <c r="BC64" s="143">
        <v>0</v>
      </c>
      <c r="BD64" s="142">
        <v>1</v>
      </c>
      <c r="BE64" s="143">
        <f t="shared" si="38"/>
        <v>1</v>
      </c>
      <c r="BF64" s="143">
        <v>0</v>
      </c>
      <c r="BG64" s="142">
        <v>1</v>
      </c>
      <c r="BH64" s="143">
        <f t="shared" si="39"/>
        <v>1</v>
      </c>
      <c r="BI64" s="143">
        <v>0</v>
      </c>
      <c r="BJ64" s="143">
        <v>2</v>
      </c>
      <c r="BK64" s="143">
        <f t="shared" si="40"/>
        <v>2</v>
      </c>
      <c r="BL64" s="141">
        <v>0</v>
      </c>
      <c r="BM64" s="142">
        <v>4</v>
      </c>
      <c r="BN64" s="143">
        <f t="shared" si="41"/>
        <v>4</v>
      </c>
      <c r="BO64" s="141">
        <v>0</v>
      </c>
      <c r="BP64" s="142">
        <v>4</v>
      </c>
      <c r="BQ64" s="143">
        <f>Table10093[[#This Row],[عام Public الربع الثاني عام2023م Quarter 2-2023]]+Table10093[[#This Row],[خاص Private الربع الثاني عام2023م Quarter 2-2023]]</f>
        <v>4</v>
      </c>
      <c r="BR64" s="141">
        <v>0</v>
      </c>
      <c r="BS64" s="142">
        <v>5</v>
      </c>
      <c r="BT64" s="143">
        <f>Table10093[[#This Row],[خاص Private الربع الثالث عام2023م Quarter 3-2023]]+Table10093[[#This Row],[عام Public الربع الثالث عام2023م Quarter 3-2023]]</f>
        <v>5</v>
      </c>
      <c r="BU64" s="141">
        <v>0</v>
      </c>
      <c r="BV64" s="142">
        <v>9</v>
      </c>
      <c r="BW64" s="143">
        <f>Table10093[[#This Row],[خاص Private لربع الرابع عام2023م Quarter 4-2023]]+Table10093[[#This Row],[عام Public الربع الرابع عام2023م Quarter 4-2023]]</f>
        <v>9</v>
      </c>
      <c r="BX64" s="143">
        <v>0</v>
      </c>
      <c r="BY64" s="143">
        <v>10</v>
      </c>
      <c r="BZ64" s="143">
        <f>Table10093[[#This Row],[عام Public الربع الأول عام2024م Quarter 1-2024]]+Table10093[[#This Row],[خاص Private الربع الأول عام2024م Quarter 1-2024]]</f>
        <v>10</v>
      </c>
      <c r="CA64" s="143">
        <v>0</v>
      </c>
      <c r="CB64" s="143">
        <v>10</v>
      </c>
      <c r="CC64" s="143">
        <f>Table10093[[#This Row],[عام Public الربع الثاني عام2024م Quarter 2-2024]]+Table10093[[#This Row],[خاص Private الربع الثاني عام2024م Quarter 2-2024]]</f>
        <v>10</v>
      </c>
      <c r="CD64" s="143">
        <v>0</v>
      </c>
      <c r="CE64" s="143">
        <v>10</v>
      </c>
      <c r="CF64" s="143">
        <f>Table10093[[#This Row],[خاص Private الربع الثالث عام2024م Quarter 3-2024]]+Table10093[[#This Row],[عام Public الربع الثالث عام2024م Quarter 3-2024]]</f>
        <v>10</v>
      </c>
      <c r="CG64" s="143">
        <v>0</v>
      </c>
      <c r="CH64" s="143">
        <v>10</v>
      </c>
      <c r="CI64" s="143">
        <v>10</v>
      </c>
      <c r="CJ64" s="143">
        <v>0</v>
      </c>
      <c r="CK64" s="143">
        <v>6</v>
      </c>
      <c r="CL64" s="143">
        <v>6</v>
      </c>
      <c r="CM64" s="143">
        <v>0</v>
      </c>
      <c r="CN64" s="143">
        <v>6</v>
      </c>
      <c r="CO64" s="143">
        <f>Table10093[[#This Row],[عام Public الربع الثاني عام2025م Quarter 2-2025]]+Table10093[[#This Row],[خاص Private الربع الثاني عام2025م Quarter 2-2025]]</f>
        <v>6</v>
      </c>
      <c r="CP64" s="246">
        <v>0</v>
      </c>
      <c r="CQ64" s="297">
        <v>6</v>
      </c>
      <c r="CR64" s="297">
        <v>6</v>
      </c>
    </row>
    <row r="65" spans="1:96" ht="48.95" customHeight="1" thickBot="1">
      <c r="A65" s="335">
        <v>52</v>
      </c>
      <c r="B65" s="144" t="s">
        <v>667</v>
      </c>
      <c r="C65" s="144" t="s">
        <v>668</v>
      </c>
      <c r="D65" s="147" t="s">
        <v>5</v>
      </c>
      <c r="E65" s="147" t="s">
        <v>5</v>
      </c>
      <c r="F65" s="147" t="s">
        <v>5</v>
      </c>
      <c r="G65" s="147" t="s">
        <v>5</v>
      </c>
      <c r="H65" s="147" t="s">
        <v>5</v>
      </c>
      <c r="I65" s="147" t="s">
        <v>5</v>
      </c>
      <c r="J65" s="147" t="s">
        <v>5</v>
      </c>
      <c r="K65" s="147" t="s">
        <v>5</v>
      </c>
      <c r="L65" s="147" t="s">
        <v>5</v>
      </c>
      <c r="M65" s="147" t="s">
        <v>5</v>
      </c>
      <c r="N65" s="146" t="s">
        <v>5</v>
      </c>
      <c r="O65" s="147" t="s">
        <v>5</v>
      </c>
      <c r="P65" s="147" t="s">
        <v>5</v>
      </c>
      <c r="Q65" s="146" t="s">
        <v>5</v>
      </c>
      <c r="R65" s="147" t="s">
        <v>5</v>
      </c>
      <c r="S65" s="147" t="s">
        <v>5</v>
      </c>
      <c r="T65" s="146" t="s">
        <v>5</v>
      </c>
      <c r="U65" s="147" t="s">
        <v>5</v>
      </c>
      <c r="V65" s="147" t="s">
        <v>5</v>
      </c>
      <c r="W65" s="146" t="s">
        <v>5</v>
      </c>
      <c r="X65" s="143" t="s">
        <v>5</v>
      </c>
      <c r="Y65" s="147" t="s">
        <v>5</v>
      </c>
      <c r="Z65" s="146" t="s">
        <v>5</v>
      </c>
      <c r="AA65" s="143" t="s">
        <v>5</v>
      </c>
      <c r="AB65" s="143" t="s">
        <v>5</v>
      </c>
      <c r="AC65" s="142" t="s">
        <v>5</v>
      </c>
      <c r="AD65" s="143" t="s">
        <v>5</v>
      </c>
      <c r="AE65" s="143" t="s">
        <v>5</v>
      </c>
      <c r="AF65" s="142" t="s">
        <v>5</v>
      </c>
      <c r="AG65" s="143" t="s">
        <v>5</v>
      </c>
      <c r="AH65" s="143" t="s">
        <v>5</v>
      </c>
      <c r="AI65" s="142" t="s">
        <v>5</v>
      </c>
      <c r="AJ65" s="143" t="s">
        <v>5</v>
      </c>
      <c r="AK65" s="143" t="s">
        <v>5</v>
      </c>
      <c r="AL65" s="142" t="s">
        <v>5</v>
      </c>
      <c r="AM65" s="143" t="s">
        <v>5</v>
      </c>
      <c r="AN65" s="143" t="s">
        <v>5</v>
      </c>
      <c r="AO65" s="142" t="s">
        <v>5</v>
      </c>
      <c r="AP65" s="143" t="s">
        <v>5</v>
      </c>
      <c r="AQ65" s="143" t="s">
        <v>5</v>
      </c>
      <c r="AR65" s="142" t="s">
        <v>5</v>
      </c>
      <c r="AS65" s="143" t="s">
        <v>5</v>
      </c>
      <c r="AT65" s="143" t="s">
        <v>5</v>
      </c>
      <c r="AU65" s="142" t="s">
        <v>5</v>
      </c>
      <c r="AV65" s="143" t="s">
        <v>5</v>
      </c>
      <c r="AW65" s="143">
        <v>0</v>
      </c>
      <c r="AX65" s="142">
        <v>1</v>
      </c>
      <c r="AY65" s="143">
        <f t="shared" si="36"/>
        <v>1</v>
      </c>
      <c r="AZ65" s="143">
        <v>0</v>
      </c>
      <c r="BA65" s="143">
        <v>2</v>
      </c>
      <c r="BB65" s="143">
        <f t="shared" si="37"/>
        <v>2</v>
      </c>
      <c r="BC65" s="143">
        <v>0</v>
      </c>
      <c r="BD65" s="142">
        <v>2</v>
      </c>
      <c r="BE65" s="143">
        <f t="shared" si="38"/>
        <v>2</v>
      </c>
      <c r="BF65" s="143">
        <v>0</v>
      </c>
      <c r="BG65" s="142">
        <v>3</v>
      </c>
      <c r="BH65" s="143">
        <f t="shared" si="39"/>
        <v>3</v>
      </c>
      <c r="BI65" s="143">
        <v>0</v>
      </c>
      <c r="BJ65" s="143">
        <v>4</v>
      </c>
      <c r="BK65" s="143">
        <f t="shared" si="40"/>
        <v>4</v>
      </c>
      <c r="BL65" s="141">
        <v>0</v>
      </c>
      <c r="BM65" s="142">
        <v>4</v>
      </c>
      <c r="BN65" s="143">
        <f t="shared" si="41"/>
        <v>4</v>
      </c>
      <c r="BO65" s="141">
        <v>0</v>
      </c>
      <c r="BP65" s="142">
        <v>4</v>
      </c>
      <c r="BQ65" s="143">
        <f>Table10093[[#This Row],[عام Public الربع الثاني عام2023م Quarter 2-2023]]+Table10093[[#This Row],[خاص Private الربع الثاني عام2023م Quarter 2-2023]]</f>
        <v>4</v>
      </c>
      <c r="BR65" s="141">
        <v>0</v>
      </c>
      <c r="BS65" s="142">
        <v>4</v>
      </c>
      <c r="BT65" s="143">
        <f>Table10093[[#This Row],[خاص Private الربع الثالث عام2023م Quarter 3-2023]]+Table10093[[#This Row],[عام Public الربع الثالث عام2023م Quarter 3-2023]]</f>
        <v>4</v>
      </c>
      <c r="BU65" s="141">
        <v>0</v>
      </c>
      <c r="BV65" s="142">
        <v>5</v>
      </c>
      <c r="BW65" s="143">
        <f>Table10093[[#This Row],[خاص Private لربع الرابع عام2023م Quarter 4-2023]]+Table10093[[#This Row],[عام Public الربع الرابع عام2023م Quarter 4-2023]]</f>
        <v>5</v>
      </c>
      <c r="BX65" s="143">
        <v>0</v>
      </c>
      <c r="BY65" s="143">
        <v>5</v>
      </c>
      <c r="BZ65" s="143">
        <f>Table10093[[#This Row],[عام Public الربع الأول عام2024م Quarter 1-2024]]+Table10093[[#This Row],[خاص Private الربع الأول عام2024م Quarter 1-2024]]</f>
        <v>5</v>
      </c>
      <c r="CA65" s="143">
        <v>0</v>
      </c>
      <c r="CB65" s="143">
        <v>5</v>
      </c>
      <c r="CC65" s="143">
        <f>Table10093[[#This Row],[عام Public الربع الثاني عام2024م Quarter 2-2024]]+Table10093[[#This Row],[خاص Private الربع الثاني عام2024م Quarter 2-2024]]</f>
        <v>5</v>
      </c>
      <c r="CD65" s="143">
        <v>0</v>
      </c>
      <c r="CE65" s="143">
        <v>5</v>
      </c>
      <c r="CF65" s="143">
        <f>Table10093[[#This Row],[خاص Private الربع الثالث عام2024م Quarter 3-2024]]+Table10093[[#This Row],[عام Public الربع الثالث عام2024م Quarter 3-2024]]</f>
        <v>5</v>
      </c>
      <c r="CG65" s="143">
        <v>0</v>
      </c>
      <c r="CH65" s="143">
        <v>5</v>
      </c>
      <c r="CI65" s="143">
        <v>5</v>
      </c>
      <c r="CJ65" s="143">
        <v>0</v>
      </c>
      <c r="CK65" s="143">
        <v>5</v>
      </c>
      <c r="CL65" s="143">
        <v>5</v>
      </c>
      <c r="CM65" s="143">
        <v>0</v>
      </c>
      <c r="CN65" s="143">
        <v>6</v>
      </c>
      <c r="CO65" s="143">
        <f>Table10093[[#This Row],[عام Public الربع الثاني عام2025م Quarter 2-2025]]+Table10093[[#This Row],[خاص Private الربع الثاني عام2025م Quarter 2-2025]]</f>
        <v>6</v>
      </c>
      <c r="CP65" s="246">
        <v>0</v>
      </c>
      <c r="CQ65" s="297">
        <v>6</v>
      </c>
      <c r="CR65" s="297">
        <v>6</v>
      </c>
    </row>
    <row r="66" spans="1:96" ht="48.95" customHeight="1" thickBot="1">
      <c r="A66" s="335">
        <v>53</v>
      </c>
      <c r="B66" s="144" t="s">
        <v>1182</v>
      </c>
      <c r="C66" s="144" t="s">
        <v>1183</v>
      </c>
      <c r="D66" s="145" t="s">
        <v>5</v>
      </c>
      <c r="E66" s="145" t="s">
        <v>5</v>
      </c>
      <c r="F66" s="145" t="s">
        <v>5</v>
      </c>
      <c r="G66" s="145" t="s">
        <v>5</v>
      </c>
      <c r="H66" s="145" t="s">
        <v>5</v>
      </c>
      <c r="I66" s="145" t="s">
        <v>5</v>
      </c>
      <c r="J66" s="145" t="s">
        <v>5</v>
      </c>
      <c r="K66" s="145" t="s">
        <v>5</v>
      </c>
      <c r="L66" s="145" t="s">
        <v>5</v>
      </c>
      <c r="M66" s="145" t="s">
        <v>5</v>
      </c>
      <c r="N66" s="155" t="s">
        <v>5</v>
      </c>
      <c r="O66" s="145" t="s">
        <v>5</v>
      </c>
      <c r="P66" s="145" t="s">
        <v>5</v>
      </c>
      <c r="Q66" s="155" t="s">
        <v>5</v>
      </c>
      <c r="R66" s="145" t="s">
        <v>5</v>
      </c>
      <c r="S66" s="145" t="s">
        <v>5</v>
      </c>
      <c r="T66" s="155" t="s">
        <v>5</v>
      </c>
      <c r="U66" s="145" t="s">
        <v>5</v>
      </c>
      <c r="V66" s="145" t="s">
        <v>5</v>
      </c>
      <c r="W66" s="155" t="s">
        <v>5</v>
      </c>
      <c r="X66" s="141" t="s">
        <v>5</v>
      </c>
      <c r="Y66" s="145" t="s">
        <v>5</v>
      </c>
      <c r="Z66" s="155" t="s">
        <v>5</v>
      </c>
      <c r="AA66" s="141" t="s">
        <v>5</v>
      </c>
      <c r="AB66" s="141" t="s">
        <v>5</v>
      </c>
      <c r="AC66" s="150" t="s">
        <v>5</v>
      </c>
      <c r="AD66" s="141" t="s">
        <v>5</v>
      </c>
      <c r="AE66" s="141" t="s">
        <v>5</v>
      </c>
      <c r="AF66" s="150" t="s">
        <v>5</v>
      </c>
      <c r="AG66" s="141" t="s">
        <v>5</v>
      </c>
      <c r="AH66" s="141" t="s">
        <v>5</v>
      </c>
      <c r="AI66" s="150" t="s">
        <v>5</v>
      </c>
      <c r="AJ66" s="141" t="s">
        <v>5</v>
      </c>
      <c r="AK66" s="141" t="s">
        <v>5</v>
      </c>
      <c r="AL66" s="150" t="s">
        <v>5</v>
      </c>
      <c r="AM66" s="141" t="s">
        <v>5</v>
      </c>
      <c r="AN66" s="141" t="s">
        <v>5</v>
      </c>
      <c r="AO66" s="150" t="s">
        <v>5</v>
      </c>
      <c r="AP66" s="141" t="s">
        <v>5</v>
      </c>
      <c r="AQ66" s="141" t="s">
        <v>5</v>
      </c>
      <c r="AR66" s="150" t="s">
        <v>5</v>
      </c>
      <c r="AS66" s="141" t="s">
        <v>5</v>
      </c>
      <c r="AT66" s="141" t="s">
        <v>5</v>
      </c>
      <c r="AU66" s="150" t="s">
        <v>5</v>
      </c>
      <c r="AV66" s="141" t="s">
        <v>5</v>
      </c>
      <c r="AW66" s="141" t="s">
        <v>5</v>
      </c>
      <c r="AX66" s="150" t="s">
        <v>5</v>
      </c>
      <c r="AY66" s="141" t="s">
        <v>5</v>
      </c>
      <c r="AZ66" s="141" t="s">
        <v>5</v>
      </c>
      <c r="BA66" s="141" t="s">
        <v>5</v>
      </c>
      <c r="BB66" s="141" t="s">
        <v>5</v>
      </c>
      <c r="BC66" s="141" t="s">
        <v>5</v>
      </c>
      <c r="BD66" s="150" t="s">
        <v>5</v>
      </c>
      <c r="BE66" s="141" t="s">
        <v>5</v>
      </c>
      <c r="BF66" s="141" t="s">
        <v>5</v>
      </c>
      <c r="BG66" s="150" t="s">
        <v>5</v>
      </c>
      <c r="BH66" s="141" t="s">
        <v>5</v>
      </c>
      <c r="BI66" s="141" t="s">
        <v>5</v>
      </c>
      <c r="BJ66" s="141" t="s">
        <v>5</v>
      </c>
      <c r="BK66" s="141" t="s">
        <v>5</v>
      </c>
      <c r="BL66" s="141" t="s">
        <v>5</v>
      </c>
      <c r="BM66" s="150" t="s">
        <v>5</v>
      </c>
      <c r="BN66" s="141" t="s">
        <v>5</v>
      </c>
      <c r="BO66" s="141" t="s">
        <v>5</v>
      </c>
      <c r="BP66" s="150" t="s">
        <v>5</v>
      </c>
      <c r="BQ66" s="141" t="s">
        <v>5</v>
      </c>
      <c r="BR66" s="141" t="s">
        <v>5</v>
      </c>
      <c r="BS66" s="150" t="s">
        <v>5</v>
      </c>
      <c r="BT66" s="141" t="s">
        <v>5</v>
      </c>
      <c r="BU66" s="141">
        <v>0</v>
      </c>
      <c r="BV66" s="142">
        <v>3</v>
      </c>
      <c r="BW66" s="143">
        <f>Table10093[[#This Row],[خاص Private لربع الرابع عام2023م Quarter 4-2023]]+Table10093[[#This Row],[عام Public الربع الرابع عام2023م Quarter 4-2023]]</f>
        <v>3</v>
      </c>
      <c r="BX66" s="143">
        <v>0</v>
      </c>
      <c r="BY66" s="143">
        <v>4</v>
      </c>
      <c r="BZ66" s="143">
        <f>Table10093[[#This Row],[عام Public الربع الأول عام2024م Quarter 1-2024]]+Table10093[[#This Row],[خاص Private الربع الأول عام2024م Quarter 1-2024]]</f>
        <v>4</v>
      </c>
      <c r="CA66" s="143">
        <v>0</v>
      </c>
      <c r="CB66" s="143">
        <v>4</v>
      </c>
      <c r="CC66" s="143">
        <f>Table10093[[#This Row],[عام Public الربع الثاني عام2024م Quarter 2-2024]]+Table10093[[#This Row],[خاص Private الربع الثاني عام2024م Quarter 2-2024]]</f>
        <v>4</v>
      </c>
      <c r="CD66" s="143">
        <v>0</v>
      </c>
      <c r="CE66" s="143">
        <v>4</v>
      </c>
      <c r="CF66" s="143">
        <f>Table10093[[#This Row],[خاص Private الربع الثالث عام2024م Quarter 3-2024]]+Table10093[[#This Row],[عام Public الربع الثالث عام2024م Quarter 3-2024]]</f>
        <v>4</v>
      </c>
      <c r="CG66" s="143">
        <v>0</v>
      </c>
      <c r="CH66" s="143">
        <v>5</v>
      </c>
      <c r="CI66" s="143">
        <v>5</v>
      </c>
      <c r="CJ66" s="143">
        <v>0</v>
      </c>
      <c r="CK66" s="143">
        <v>5</v>
      </c>
      <c r="CL66" s="143">
        <v>5</v>
      </c>
      <c r="CM66" s="143">
        <v>0</v>
      </c>
      <c r="CN66" s="143">
        <v>6</v>
      </c>
      <c r="CO66" s="143">
        <f>Table10093[[#This Row],[عام Public الربع الثاني عام2025م Quarter 2-2025]]+Table10093[[#This Row],[خاص Private الربع الثاني عام2025م Quarter 2-2025]]</f>
        <v>6</v>
      </c>
      <c r="CP66" s="246">
        <v>0</v>
      </c>
      <c r="CQ66" s="297">
        <v>6</v>
      </c>
      <c r="CR66" s="297">
        <v>6</v>
      </c>
    </row>
    <row r="67" spans="1:96" ht="48.95" customHeight="1" thickBot="1">
      <c r="A67" s="335">
        <v>58</v>
      </c>
      <c r="B67" s="144" t="s">
        <v>617</v>
      </c>
      <c r="C67" s="144" t="s">
        <v>621</v>
      </c>
      <c r="D67" s="201" t="s">
        <v>5</v>
      </c>
      <c r="E67" s="201" t="s">
        <v>5</v>
      </c>
      <c r="F67" s="201" t="s">
        <v>5</v>
      </c>
      <c r="G67" s="201" t="s">
        <v>5</v>
      </c>
      <c r="H67" s="201" t="s">
        <v>5</v>
      </c>
      <c r="I67" s="201" t="s">
        <v>5</v>
      </c>
      <c r="J67" s="201" t="s">
        <v>5</v>
      </c>
      <c r="K67" s="201" t="s">
        <v>5</v>
      </c>
      <c r="L67" s="201" t="s">
        <v>5</v>
      </c>
      <c r="M67" s="201" t="s">
        <v>5</v>
      </c>
      <c r="N67" s="294" t="s">
        <v>5</v>
      </c>
      <c r="O67" s="201" t="s">
        <v>5</v>
      </c>
      <c r="P67" s="201" t="s">
        <v>5</v>
      </c>
      <c r="Q67" s="294" t="s">
        <v>5</v>
      </c>
      <c r="R67" s="201" t="s">
        <v>5</v>
      </c>
      <c r="S67" s="201" t="s">
        <v>5</v>
      </c>
      <c r="T67" s="294" t="s">
        <v>5</v>
      </c>
      <c r="U67" s="201" t="s">
        <v>5</v>
      </c>
      <c r="V67" s="201" t="s">
        <v>5</v>
      </c>
      <c r="W67" s="294" t="s">
        <v>5</v>
      </c>
      <c r="X67" s="178" t="s">
        <v>5</v>
      </c>
      <c r="Y67" s="201" t="s">
        <v>5</v>
      </c>
      <c r="Z67" s="294" t="s">
        <v>5</v>
      </c>
      <c r="AA67" s="178" t="s">
        <v>5</v>
      </c>
      <c r="AB67" s="178" t="s">
        <v>5</v>
      </c>
      <c r="AC67" s="195" t="s">
        <v>5</v>
      </c>
      <c r="AD67" s="178" t="s">
        <v>5</v>
      </c>
      <c r="AE67" s="178" t="s">
        <v>5</v>
      </c>
      <c r="AF67" s="195" t="s">
        <v>5</v>
      </c>
      <c r="AG67" s="178" t="s">
        <v>5</v>
      </c>
      <c r="AH67" s="178" t="s">
        <v>5</v>
      </c>
      <c r="AI67" s="195" t="s">
        <v>5</v>
      </c>
      <c r="AJ67" s="178" t="s">
        <v>5</v>
      </c>
      <c r="AK67" s="178" t="s">
        <v>5</v>
      </c>
      <c r="AL67" s="195" t="s">
        <v>5</v>
      </c>
      <c r="AM67" s="178" t="s">
        <v>5</v>
      </c>
      <c r="AN67" s="178" t="s">
        <v>5</v>
      </c>
      <c r="AO67" s="195" t="s">
        <v>5</v>
      </c>
      <c r="AP67" s="178" t="s">
        <v>5</v>
      </c>
      <c r="AQ67" s="178" t="s">
        <v>5</v>
      </c>
      <c r="AR67" s="195" t="s">
        <v>5</v>
      </c>
      <c r="AS67" s="178" t="s">
        <v>5</v>
      </c>
      <c r="AT67" s="178" t="s">
        <v>5</v>
      </c>
      <c r="AU67" s="195" t="s">
        <v>5</v>
      </c>
      <c r="AV67" s="178" t="s">
        <v>5</v>
      </c>
      <c r="AW67" s="178" t="s">
        <v>5</v>
      </c>
      <c r="AX67" s="195" t="s">
        <v>5</v>
      </c>
      <c r="AY67" s="178" t="s">
        <v>5</v>
      </c>
      <c r="AZ67" s="178" t="s">
        <v>5</v>
      </c>
      <c r="BA67" s="178" t="s">
        <v>5</v>
      </c>
      <c r="BB67" s="178" t="s">
        <v>5</v>
      </c>
      <c r="BC67" s="178" t="s">
        <v>5</v>
      </c>
      <c r="BD67" s="195" t="s">
        <v>5</v>
      </c>
      <c r="BE67" s="178" t="s">
        <v>5</v>
      </c>
      <c r="BF67" s="178" t="s">
        <v>5</v>
      </c>
      <c r="BG67" s="195" t="s">
        <v>5</v>
      </c>
      <c r="BH67" s="178" t="s">
        <v>5</v>
      </c>
      <c r="BI67" s="178" t="s">
        <v>5</v>
      </c>
      <c r="BJ67" s="178" t="s">
        <v>5</v>
      </c>
      <c r="BK67" s="178" t="s">
        <v>5</v>
      </c>
      <c r="BL67" s="178" t="s">
        <v>5</v>
      </c>
      <c r="BM67" s="195" t="s">
        <v>5</v>
      </c>
      <c r="BN67" s="178" t="s">
        <v>5</v>
      </c>
      <c r="BO67" s="141">
        <v>0</v>
      </c>
      <c r="BP67" s="142">
        <v>1</v>
      </c>
      <c r="BQ67" s="178">
        <f>Table10093[[#This Row],[عام Public الربع الثاني عام2023م Quarter 2-2023]]+Table10093[[#This Row],[خاص Private الربع الثاني عام2023م Quarter 2-2023]]</f>
        <v>1</v>
      </c>
      <c r="BR67" s="141">
        <v>0</v>
      </c>
      <c r="BS67" s="142">
        <v>1</v>
      </c>
      <c r="BT67" s="178">
        <f>Table10093[[#This Row],[خاص Private الربع الثالث عام2023م Quarter 3-2023]]+Table10093[[#This Row],[عام Public الربع الثالث عام2023م Quarter 3-2023]]</f>
        <v>1</v>
      </c>
      <c r="BU67" s="141">
        <v>0</v>
      </c>
      <c r="BV67" s="142">
        <v>1</v>
      </c>
      <c r="BW67" s="143">
        <f>Table10093[[#This Row],[خاص Private لربع الرابع عام2023م Quarter 4-2023]]+Table10093[[#This Row],[عام Public الربع الرابع عام2023م Quarter 4-2023]]</f>
        <v>1</v>
      </c>
      <c r="BX67" s="143">
        <v>0</v>
      </c>
      <c r="BY67" s="143">
        <v>1</v>
      </c>
      <c r="BZ67" s="143">
        <f>Table10093[[#This Row],[عام Public الربع الأول عام2024م Quarter 1-2024]]+Table10093[[#This Row],[خاص Private الربع الأول عام2024م Quarter 1-2024]]</f>
        <v>1</v>
      </c>
      <c r="CA67" s="143">
        <v>0</v>
      </c>
      <c r="CB67" s="143">
        <v>1</v>
      </c>
      <c r="CC67" s="143">
        <f>Table10093[[#This Row],[عام Public الربع الثاني عام2024م Quarter 2-2024]]+Table10093[[#This Row],[خاص Private الربع الثاني عام2024م Quarter 2-2024]]</f>
        <v>1</v>
      </c>
      <c r="CD67" s="143">
        <v>0</v>
      </c>
      <c r="CE67" s="143">
        <v>1</v>
      </c>
      <c r="CF67" s="143">
        <f>Table10093[[#This Row],[خاص Private الربع الثالث عام2024م Quarter 3-2024]]+Table10093[[#This Row],[عام Public الربع الثالث عام2024م Quarter 3-2024]]</f>
        <v>1</v>
      </c>
      <c r="CG67" s="143">
        <v>0</v>
      </c>
      <c r="CH67" s="143">
        <v>3</v>
      </c>
      <c r="CI67" s="143">
        <v>3</v>
      </c>
      <c r="CJ67" s="143">
        <v>0</v>
      </c>
      <c r="CK67" s="143">
        <v>5</v>
      </c>
      <c r="CL67" s="143">
        <v>5</v>
      </c>
      <c r="CM67" s="143">
        <v>0</v>
      </c>
      <c r="CN67" s="143">
        <v>5</v>
      </c>
      <c r="CO67" s="143">
        <f>Table10093[[#This Row],[عام Public الربع الثاني عام2025م Quarter 2-2025]]+Table10093[[#This Row],[خاص Private الربع الثاني عام2025م Quarter 2-2025]]</f>
        <v>5</v>
      </c>
      <c r="CP67" s="246">
        <v>0</v>
      </c>
      <c r="CQ67" s="297">
        <v>6</v>
      </c>
      <c r="CR67" s="297">
        <v>6</v>
      </c>
    </row>
    <row r="68" spans="1:96" ht="48.95" customHeight="1" thickBot="1">
      <c r="A68" s="335">
        <v>56</v>
      </c>
      <c r="B68" s="144" t="s">
        <v>634</v>
      </c>
      <c r="C68" s="144" t="s">
        <v>635</v>
      </c>
      <c r="D68" s="145" t="s">
        <v>5</v>
      </c>
      <c r="E68" s="145" t="s">
        <v>5</v>
      </c>
      <c r="F68" s="145" t="s">
        <v>5</v>
      </c>
      <c r="G68" s="145" t="s">
        <v>5</v>
      </c>
      <c r="H68" s="145" t="s">
        <v>5</v>
      </c>
      <c r="I68" s="145" t="s">
        <v>5</v>
      </c>
      <c r="J68" s="145" t="s">
        <v>5</v>
      </c>
      <c r="K68" s="145" t="s">
        <v>5</v>
      </c>
      <c r="L68" s="145" t="s">
        <v>5</v>
      </c>
      <c r="M68" s="145" t="s">
        <v>5</v>
      </c>
      <c r="N68" s="155" t="s">
        <v>5</v>
      </c>
      <c r="O68" s="145" t="s">
        <v>5</v>
      </c>
      <c r="P68" s="145" t="s">
        <v>5</v>
      </c>
      <c r="Q68" s="155" t="s">
        <v>5</v>
      </c>
      <c r="R68" s="145" t="s">
        <v>5</v>
      </c>
      <c r="S68" s="145" t="s">
        <v>5</v>
      </c>
      <c r="T68" s="155" t="s">
        <v>5</v>
      </c>
      <c r="U68" s="145" t="s">
        <v>5</v>
      </c>
      <c r="V68" s="145" t="s">
        <v>5</v>
      </c>
      <c r="W68" s="155" t="s">
        <v>5</v>
      </c>
      <c r="X68" s="141" t="s">
        <v>5</v>
      </c>
      <c r="Y68" s="145" t="s">
        <v>5</v>
      </c>
      <c r="Z68" s="155" t="s">
        <v>5</v>
      </c>
      <c r="AA68" s="141" t="s">
        <v>5</v>
      </c>
      <c r="AB68" s="141" t="s">
        <v>5</v>
      </c>
      <c r="AC68" s="150" t="s">
        <v>5</v>
      </c>
      <c r="AD68" s="141" t="s">
        <v>5</v>
      </c>
      <c r="AE68" s="141" t="s">
        <v>5</v>
      </c>
      <c r="AF68" s="150" t="s">
        <v>5</v>
      </c>
      <c r="AG68" s="141" t="s">
        <v>5</v>
      </c>
      <c r="AH68" s="141" t="s">
        <v>5</v>
      </c>
      <c r="AI68" s="150" t="s">
        <v>5</v>
      </c>
      <c r="AJ68" s="141" t="s">
        <v>5</v>
      </c>
      <c r="AK68" s="141" t="s">
        <v>5</v>
      </c>
      <c r="AL68" s="150" t="s">
        <v>5</v>
      </c>
      <c r="AM68" s="141" t="s">
        <v>5</v>
      </c>
      <c r="AN68" s="141" t="s">
        <v>5</v>
      </c>
      <c r="AO68" s="150" t="s">
        <v>5</v>
      </c>
      <c r="AP68" s="141" t="s">
        <v>5</v>
      </c>
      <c r="AQ68" s="141" t="s">
        <v>5</v>
      </c>
      <c r="AR68" s="150" t="s">
        <v>5</v>
      </c>
      <c r="AS68" s="141" t="s">
        <v>5</v>
      </c>
      <c r="AT68" s="141" t="s">
        <v>5</v>
      </c>
      <c r="AU68" s="150" t="s">
        <v>5</v>
      </c>
      <c r="AV68" s="141" t="s">
        <v>5</v>
      </c>
      <c r="AW68" s="141" t="s">
        <v>5</v>
      </c>
      <c r="AX68" s="150" t="s">
        <v>5</v>
      </c>
      <c r="AY68" s="141" t="s">
        <v>5</v>
      </c>
      <c r="AZ68" s="141" t="s">
        <v>5</v>
      </c>
      <c r="BA68" s="141" t="s">
        <v>5</v>
      </c>
      <c r="BB68" s="141" t="s">
        <v>5</v>
      </c>
      <c r="BC68" s="141" t="s">
        <v>5</v>
      </c>
      <c r="BD68" s="150" t="s">
        <v>5</v>
      </c>
      <c r="BE68" s="141" t="s">
        <v>5</v>
      </c>
      <c r="BF68" s="141" t="s">
        <v>5</v>
      </c>
      <c r="BG68" s="150" t="s">
        <v>5</v>
      </c>
      <c r="BH68" s="141" t="s">
        <v>5</v>
      </c>
      <c r="BI68" s="141" t="s">
        <v>5</v>
      </c>
      <c r="BJ68" s="141" t="s">
        <v>5</v>
      </c>
      <c r="BK68" s="141" t="s">
        <v>5</v>
      </c>
      <c r="BL68" s="141" t="s">
        <v>5</v>
      </c>
      <c r="BM68" s="150" t="s">
        <v>5</v>
      </c>
      <c r="BN68" s="141" t="s">
        <v>5</v>
      </c>
      <c r="BO68" s="141" t="s">
        <v>5</v>
      </c>
      <c r="BP68" s="141" t="s">
        <v>5</v>
      </c>
      <c r="BQ68" s="141" t="s">
        <v>5</v>
      </c>
      <c r="BR68" s="141" t="s">
        <v>5</v>
      </c>
      <c r="BS68" s="141" t="s">
        <v>5</v>
      </c>
      <c r="BT68" s="141" t="s">
        <v>5</v>
      </c>
      <c r="BU68" s="141">
        <v>0</v>
      </c>
      <c r="BV68" s="143">
        <v>2</v>
      </c>
      <c r="BW68" s="143">
        <f>Table10093[[#This Row],[خاص Private لربع الرابع عام2023م Quarter 4-2023]]+Table10093[[#This Row],[عام Public الربع الرابع عام2023م Quarter 4-2023]]</f>
        <v>2</v>
      </c>
      <c r="BX68" s="143">
        <v>0</v>
      </c>
      <c r="BY68" s="143">
        <v>3</v>
      </c>
      <c r="BZ68" s="143">
        <f>Table10093[[#This Row],[عام Public الربع الأول عام2024م Quarter 1-2024]]+Table10093[[#This Row],[خاص Private الربع الأول عام2024م Quarter 1-2024]]</f>
        <v>3</v>
      </c>
      <c r="CA68" s="143">
        <v>0</v>
      </c>
      <c r="CB68" s="143">
        <v>3</v>
      </c>
      <c r="CC68" s="143">
        <f>Table10093[[#This Row],[عام Public الربع الثاني عام2024م Quarter 2-2024]]+Table10093[[#This Row],[خاص Private الربع الثاني عام2024م Quarter 2-2024]]</f>
        <v>3</v>
      </c>
      <c r="CD68" s="143">
        <v>0</v>
      </c>
      <c r="CE68" s="143">
        <v>4</v>
      </c>
      <c r="CF68" s="143">
        <f>Table10093[[#This Row],[خاص Private الربع الثالث عام2024م Quarter 3-2024]]+Table10093[[#This Row],[عام Public الربع الثالث عام2024م Quarter 3-2024]]</f>
        <v>4</v>
      </c>
      <c r="CG68" s="143">
        <v>0</v>
      </c>
      <c r="CH68" s="143">
        <v>3</v>
      </c>
      <c r="CI68" s="143">
        <v>3</v>
      </c>
      <c r="CJ68" s="143">
        <v>0</v>
      </c>
      <c r="CK68" s="143">
        <v>3</v>
      </c>
      <c r="CL68" s="143">
        <v>3</v>
      </c>
      <c r="CM68" s="143">
        <v>0</v>
      </c>
      <c r="CN68" s="143">
        <v>5</v>
      </c>
      <c r="CO68" s="143">
        <f>Table10093[[#This Row],[عام Public الربع الثاني عام2025م Quarter 2-2025]]+Table10093[[#This Row],[خاص Private الربع الثاني عام2025م Quarter 2-2025]]</f>
        <v>5</v>
      </c>
      <c r="CP68" s="246">
        <v>0</v>
      </c>
      <c r="CQ68" s="297">
        <v>5</v>
      </c>
      <c r="CR68" s="297">
        <v>5</v>
      </c>
    </row>
    <row r="69" spans="1:96" ht="48.95" customHeight="1" thickBot="1">
      <c r="A69" s="335">
        <v>57</v>
      </c>
      <c r="B69" s="144" t="s">
        <v>951</v>
      </c>
      <c r="C69" s="144" t="s">
        <v>581</v>
      </c>
      <c r="D69" s="145">
        <v>0</v>
      </c>
      <c r="E69" s="145">
        <v>1</v>
      </c>
      <c r="F69" s="145">
        <v>1</v>
      </c>
      <c r="G69" s="145">
        <v>0</v>
      </c>
      <c r="H69" s="145">
        <v>2</v>
      </c>
      <c r="I69" s="145">
        <v>2</v>
      </c>
      <c r="J69" s="145">
        <v>0</v>
      </c>
      <c r="K69" s="145">
        <v>2</v>
      </c>
      <c r="L69" s="145">
        <v>2</v>
      </c>
      <c r="M69" s="145">
        <v>0</v>
      </c>
      <c r="N69" s="146">
        <v>2</v>
      </c>
      <c r="O69" s="145">
        <v>2</v>
      </c>
      <c r="P69" s="145">
        <v>0</v>
      </c>
      <c r="Q69" s="146">
        <v>2</v>
      </c>
      <c r="R69" s="147">
        <v>2</v>
      </c>
      <c r="S69" s="145">
        <v>0</v>
      </c>
      <c r="T69" s="146">
        <v>2</v>
      </c>
      <c r="U69" s="147">
        <v>2</v>
      </c>
      <c r="V69" s="145">
        <v>0</v>
      </c>
      <c r="W69" s="146">
        <v>2</v>
      </c>
      <c r="X69" s="143">
        <f>W69+V69</f>
        <v>2</v>
      </c>
      <c r="Y69" s="145">
        <v>0</v>
      </c>
      <c r="Z69" s="146">
        <v>5</v>
      </c>
      <c r="AA69" s="143">
        <f>Z69+Y69</f>
        <v>5</v>
      </c>
      <c r="AB69" s="141">
        <v>0</v>
      </c>
      <c r="AC69" s="142">
        <v>6</v>
      </c>
      <c r="AD69" s="143">
        <f>AC69+AB69</f>
        <v>6</v>
      </c>
      <c r="AE69" s="141">
        <v>0</v>
      </c>
      <c r="AF69" s="142">
        <v>6</v>
      </c>
      <c r="AG69" s="143">
        <f>AF69+AE69</f>
        <v>6</v>
      </c>
      <c r="AH69" s="141">
        <v>0</v>
      </c>
      <c r="AI69" s="142">
        <v>6</v>
      </c>
      <c r="AJ69" s="143">
        <f>AI69+AH69</f>
        <v>6</v>
      </c>
      <c r="AK69" s="141">
        <v>0</v>
      </c>
      <c r="AL69" s="142">
        <v>6</v>
      </c>
      <c r="AM69" s="143">
        <f>AL69+AK69</f>
        <v>6</v>
      </c>
      <c r="AN69" s="141">
        <v>0</v>
      </c>
      <c r="AO69" s="142">
        <v>5</v>
      </c>
      <c r="AP69" s="143">
        <f>AO69+AN69</f>
        <v>5</v>
      </c>
      <c r="AQ69" s="141">
        <v>0</v>
      </c>
      <c r="AR69" s="142">
        <v>5</v>
      </c>
      <c r="AS69" s="143">
        <f>AR69+AQ69</f>
        <v>5</v>
      </c>
      <c r="AT69" s="141">
        <v>0</v>
      </c>
      <c r="AU69" s="142">
        <v>6</v>
      </c>
      <c r="AV69" s="143">
        <f>AU69+AT69</f>
        <v>6</v>
      </c>
      <c r="AW69" s="141">
        <v>0</v>
      </c>
      <c r="AX69" s="142">
        <v>6</v>
      </c>
      <c r="AY69" s="143">
        <f>AX69+AW69</f>
        <v>6</v>
      </c>
      <c r="AZ69" s="141">
        <v>0</v>
      </c>
      <c r="BA69" s="143">
        <v>7</v>
      </c>
      <c r="BB69" s="143">
        <f>BA69+AZ69</f>
        <v>7</v>
      </c>
      <c r="BC69" s="151">
        <v>0</v>
      </c>
      <c r="BD69" s="152">
        <v>6</v>
      </c>
      <c r="BE69" s="143">
        <f>BD69+BC69</f>
        <v>6</v>
      </c>
      <c r="BF69" s="151">
        <v>0</v>
      </c>
      <c r="BG69" s="152">
        <v>5</v>
      </c>
      <c r="BH69" s="143">
        <f>BG69+BF69</f>
        <v>5</v>
      </c>
      <c r="BI69" s="143">
        <v>0</v>
      </c>
      <c r="BJ69" s="143">
        <v>5</v>
      </c>
      <c r="BK69" s="143">
        <f>BJ69+BI69</f>
        <v>5</v>
      </c>
      <c r="BL69" s="141">
        <v>0</v>
      </c>
      <c r="BM69" s="142">
        <v>5</v>
      </c>
      <c r="BN69" s="143">
        <f>BM69+BL69</f>
        <v>5</v>
      </c>
      <c r="BO69" s="141">
        <v>0</v>
      </c>
      <c r="BP69" s="142">
        <v>5</v>
      </c>
      <c r="BQ69" s="143">
        <f>Table10093[[#This Row],[عام Public الربع الثاني عام2023م Quarter 2-2023]]+Table10093[[#This Row],[خاص Private الربع الثاني عام2023م Quarter 2-2023]]</f>
        <v>5</v>
      </c>
      <c r="BR69" s="141">
        <v>0</v>
      </c>
      <c r="BS69" s="142">
        <v>6</v>
      </c>
      <c r="BT69" s="143">
        <f>Table10093[[#This Row],[خاص Private الربع الثالث عام2023م Quarter 3-2023]]+Table10093[[#This Row],[عام Public الربع الثالث عام2023م Quarter 3-2023]]</f>
        <v>6</v>
      </c>
      <c r="BU69" s="141">
        <v>0</v>
      </c>
      <c r="BV69" s="142">
        <v>5</v>
      </c>
      <c r="BW69" s="143">
        <f>Table10093[[#This Row],[خاص Private لربع الرابع عام2023م Quarter 4-2023]]+Table10093[[#This Row],[عام Public الربع الرابع عام2023م Quarter 4-2023]]</f>
        <v>5</v>
      </c>
      <c r="BX69" s="143">
        <v>0</v>
      </c>
      <c r="BY69" s="143">
        <v>6</v>
      </c>
      <c r="BZ69" s="143">
        <f>Table10093[[#This Row],[عام Public الربع الأول عام2024م Quarter 1-2024]]+Table10093[[#This Row],[خاص Private الربع الأول عام2024م Quarter 1-2024]]</f>
        <v>6</v>
      </c>
      <c r="CA69" s="143">
        <v>0</v>
      </c>
      <c r="CB69" s="143">
        <v>6</v>
      </c>
      <c r="CC69" s="143">
        <f>Table10093[[#This Row],[عام Public الربع الثاني عام2024م Quarter 2-2024]]+Table10093[[#This Row],[خاص Private الربع الثاني عام2024م Quarter 2-2024]]</f>
        <v>6</v>
      </c>
      <c r="CD69" s="143">
        <v>0</v>
      </c>
      <c r="CE69" s="143">
        <v>3</v>
      </c>
      <c r="CF69" s="143">
        <f>Table10093[[#This Row],[خاص Private الربع الثالث عام2024م Quarter 3-2024]]+Table10093[[#This Row],[عام Public الربع الثالث عام2024م Quarter 3-2024]]</f>
        <v>3</v>
      </c>
      <c r="CG69" s="143">
        <v>0</v>
      </c>
      <c r="CH69" s="143">
        <v>2</v>
      </c>
      <c r="CI69" s="143">
        <v>2</v>
      </c>
      <c r="CJ69" s="143">
        <v>0</v>
      </c>
      <c r="CK69" s="143">
        <v>3</v>
      </c>
      <c r="CL69" s="143">
        <v>3</v>
      </c>
      <c r="CM69" s="143">
        <v>1</v>
      </c>
      <c r="CN69" s="143">
        <v>4</v>
      </c>
      <c r="CO69" s="143">
        <f>Table10093[[#This Row],[عام Public الربع الثاني عام2025م Quarter 2-2025]]+Table10093[[#This Row],[خاص Private الربع الثاني عام2025م Quarter 2-2025]]</f>
        <v>5</v>
      </c>
      <c r="CP69" s="246">
        <v>1</v>
      </c>
      <c r="CQ69" s="297">
        <v>4</v>
      </c>
      <c r="CR69" s="297">
        <v>5</v>
      </c>
    </row>
    <row r="70" spans="1:96" ht="48.95" customHeight="1" thickBot="1">
      <c r="A70" s="335">
        <v>59</v>
      </c>
      <c r="B70" s="144" t="s">
        <v>477</v>
      </c>
      <c r="C70" s="144" t="s">
        <v>478</v>
      </c>
      <c r="D70" s="147" t="s">
        <v>5</v>
      </c>
      <c r="E70" s="147" t="s">
        <v>5</v>
      </c>
      <c r="F70" s="147" t="s">
        <v>5</v>
      </c>
      <c r="G70" s="147" t="s">
        <v>5</v>
      </c>
      <c r="H70" s="147" t="s">
        <v>5</v>
      </c>
      <c r="I70" s="147" t="s">
        <v>5</v>
      </c>
      <c r="J70" s="147" t="s">
        <v>5</v>
      </c>
      <c r="K70" s="147" t="s">
        <v>5</v>
      </c>
      <c r="L70" s="147" t="s">
        <v>5</v>
      </c>
      <c r="M70" s="147" t="s">
        <v>5</v>
      </c>
      <c r="N70" s="146" t="s">
        <v>5</v>
      </c>
      <c r="O70" s="147" t="s">
        <v>5</v>
      </c>
      <c r="P70" s="147" t="s">
        <v>5</v>
      </c>
      <c r="Q70" s="146" t="s">
        <v>5</v>
      </c>
      <c r="R70" s="147" t="s">
        <v>5</v>
      </c>
      <c r="S70" s="147" t="s">
        <v>5</v>
      </c>
      <c r="T70" s="146" t="s">
        <v>5</v>
      </c>
      <c r="U70" s="147" t="s">
        <v>5</v>
      </c>
      <c r="V70" s="147" t="s">
        <v>5</v>
      </c>
      <c r="W70" s="146" t="s">
        <v>5</v>
      </c>
      <c r="X70" s="143" t="s">
        <v>5</v>
      </c>
      <c r="Y70" s="147" t="s">
        <v>5</v>
      </c>
      <c r="Z70" s="146" t="s">
        <v>5</v>
      </c>
      <c r="AA70" s="143" t="s">
        <v>5</v>
      </c>
      <c r="AB70" s="143" t="s">
        <v>5</v>
      </c>
      <c r="AC70" s="142" t="s">
        <v>5</v>
      </c>
      <c r="AD70" s="143" t="s">
        <v>5</v>
      </c>
      <c r="AE70" s="143" t="s">
        <v>5</v>
      </c>
      <c r="AF70" s="142" t="s">
        <v>5</v>
      </c>
      <c r="AG70" s="143" t="s">
        <v>5</v>
      </c>
      <c r="AH70" s="143" t="s">
        <v>5</v>
      </c>
      <c r="AI70" s="142" t="s">
        <v>5</v>
      </c>
      <c r="AJ70" s="143" t="s">
        <v>5</v>
      </c>
      <c r="AK70" s="143" t="s">
        <v>5</v>
      </c>
      <c r="AL70" s="142" t="s">
        <v>5</v>
      </c>
      <c r="AM70" s="143" t="s">
        <v>5</v>
      </c>
      <c r="AN70" s="143" t="s">
        <v>5</v>
      </c>
      <c r="AO70" s="142" t="s">
        <v>5</v>
      </c>
      <c r="AP70" s="143" t="s">
        <v>5</v>
      </c>
      <c r="AQ70" s="143" t="s">
        <v>5</v>
      </c>
      <c r="AR70" s="142" t="s">
        <v>5</v>
      </c>
      <c r="AS70" s="143" t="s">
        <v>5</v>
      </c>
      <c r="AT70" s="143" t="s">
        <v>5</v>
      </c>
      <c r="AU70" s="142" t="s">
        <v>5</v>
      </c>
      <c r="AV70" s="143" t="s">
        <v>5</v>
      </c>
      <c r="AW70" s="143" t="s">
        <v>5</v>
      </c>
      <c r="AX70" s="142" t="s">
        <v>5</v>
      </c>
      <c r="AY70" s="143" t="s">
        <v>5</v>
      </c>
      <c r="AZ70" s="143" t="s">
        <v>5</v>
      </c>
      <c r="BA70" s="143" t="s">
        <v>5</v>
      </c>
      <c r="BB70" s="143" t="s">
        <v>5</v>
      </c>
      <c r="BC70" s="143" t="s">
        <v>5</v>
      </c>
      <c r="BD70" s="142" t="s">
        <v>5</v>
      </c>
      <c r="BE70" s="143" t="s">
        <v>5</v>
      </c>
      <c r="BF70" s="143" t="s">
        <v>5</v>
      </c>
      <c r="BG70" s="142" t="s">
        <v>5</v>
      </c>
      <c r="BH70" s="143" t="s">
        <v>5</v>
      </c>
      <c r="BI70" s="143" t="s">
        <v>5</v>
      </c>
      <c r="BJ70" s="143" t="s">
        <v>5</v>
      </c>
      <c r="BK70" s="143" t="s">
        <v>5</v>
      </c>
      <c r="BL70" s="143" t="s">
        <v>5</v>
      </c>
      <c r="BM70" s="142" t="s">
        <v>5</v>
      </c>
      <c r="BN70" s="143" t="s">
        <v>5</v>
      </c>
      <c r="BO70" s="143" t="s">
        <v>5</v>
      </c>
      <c r="BP70" s="142" t="s">
        <v>5</v>
      </c>
      <c r="BQ70" s="143" t="s">
        <v>5</v>
      </c>
      <c r="BR70" s="143" t="s">
        <v>5</v>
      </c>
      <c r="BS70" s="142" t="s">
        <v>5</v>
      </c>
      <c r="BT70" s="143" t="s">
        <v>5</v>
      </c>
      <c r="BU70" s="143" t="s">
        <v>5</v>
      </c>
      <c r="BV70" s="143" t="s">
        <v>5</v>
      </c>
      <c r="BW70" s="143" t="s">
        <v>5</v>
      </c>
      <c r="BX70" s="143" t="s">
        <v>5</v>
      </c>
      <c r="BY70" s="143" t="s">
        <v>5</v>
      </c>
      <c r="BZ70" s="143" t="s">
        <v>5</v>
      </c>
      <c r="CA70" s="143" t="s">
        <v>5</v>
      </c>
      <c r="CB70" s="143" t="s">
        <v>5</v>
      </c>
      <c r="CC70" s="143" t="s">
        <v>5</v>
      </c>
      <c r="CD70" s="143" t="s">
        <v>5</v>
      </c>
      <c r="CE70" s="143" t="s">
        <v>5</v>
      </c>
      <c r="CF70" s="143" t="s">
        <v>5</v>
      </c>
      <c r="CG70" s="143" t="s">
        <v>5</v>
      </c>
      <c r="CH70" s="143" t="s">
        <v>5</v>
      </c>
      <c r="CI70" s="143" t="s">
        <v>5</v>
      </c>
      <c r="CJ70" s="143">
        <v>0</v>
      </c>
      <c r="CK70" s="143">
        <v>1</v>
      </c>
      <c r="CL70" s="143">
        <v>1</v>
      </c>
      <c r="CM70" s="143">
        <v>0</v>
      </c>
      <c r="CN70" s="143">
        <v>5</v>
      </c>
      <c r="CO70" s="143">
        <f>Table10093[[#This Row],[عام Public الربع الثاني عام2025م Quarter 2-2025]]+Table10093[[#This Row],[خاص Private الربع الثاني عام2025م Quarter 2-2025]]</f>
        <v>5</v>
      </c>
      <c r="CP70" s="246">
        <v>0</v>
      </c>
      <c r="CQ70" s="297">
        <v>5</v>
      </c>
      <c r="CR70" s="297">
        <v>5</v>
      </c>
    </row>
    <row r="71" spans="1:96" ht="48.95" customHeight="1" thickBot="1">
      <c r="A71" s="335">
        <v>78</v>
      </c>
      <c r="B71" s="144" t="s">
        <v>711</v>
      </c>
      <c r="C71" s="144" t="s">
        <v>1111</v>
      </c>
      <c r="D71" s="147" t="s">
        <v>5</v>
      </c>
      <c r="E71" s="147" t="s">
        <v>5</v>
      </c>
      <c r="F71" s="147" t="s">
        <v>5</v>
      </c>
      <c r="G71" s="147" t="s">
        <v>5</v>
      </c>
      <c r="H71" s="147" t="s">
        <v>5</v>
      </c>
      <c r="I71" s="147" t="s">
        <v>5</v>
      </c>
      <c r="J71" s="147" t="s">
        <v>5</v>
      </c>
      <c r="K71" s="147" t="s">
        <v>5</v>
      </c>
      <c r="L71" s="147" t="s">
        <v>5</v>
      </c>
      <c r="M71" s="147" t="s">
        <v>5</v>
      </c>
      <c r="N71" s="146" t="s">
        <v>5</v>
      </c>
      <c r="O71" s="147" t="s">
        <v>5</v>
      </c>
      <c r="P71" s="147" t="s">
        <v>5</v>
      </c>
      <c r="Q71" s="146" t="s">
        <v>5</v>
      </c>
      <c r="R71" s="147" t="s">
        <v>5</v>
      </c>
      <c r="S71" s="147" t="s">
        <v>5</v>
      </c>
      <c r="T71" s="146" t="s">
        <v>5</v>
      </c>
      <c r="U71" s="147" t="s">
        <v>5</v>
      </c>
      <c r="V71" s="147" t="s">
        <v>5</v>
      </c>
      <c r="W71" s="146" t="s">
        <v>5</v>
      </c>
      <c r="X71" s="143" t="s">
        <v>5</v>
      </c>
      <c r="Y71" s="231" t="s">
        <v>5</v>
      </c>
      <c r="Z71" s="146" t="s">
        <v>5</v>
      </c>
      <c r="AA71" s="143" t="s">
        <v>5</v>
      </c>
      <c r="AB71" s="143" t="s">
        <v>5</v>
      </c>
      <c r="AC71" s="142" t="s">
        <v>5</v>
      </c>
      <c r="AD71" s="143" t="s">
        <v>5</v>
      </c>
      <c r="AE71" s="143" t="s">
        <v>5</v>
      </c>
      <c r="AF71" s="142" t="s">
        <v>5</v>
      </c>
      <c r="AG71" s="143" t="s">
        <v>5</v>
      </c>
      <c r="AH71" s="143" t="s">
        <v>5</v>
      </c>
      <c r="AI71" s="142" t="s">
        <v>5</v>
      </c>
      <c r="AJ71" s="143" t="s">
        <v>5</v>
      </c>
      <c r="AK71" s="143" t="s">
        <v>5</v>
      </c>
      <c r="AL71" s="142" t="s">
        <v>5</v>
      </c>
      <c r="AM71" s="143" t="s">
        <v>5</v>
      </c>
      <c r="AN71" s="143" t="s">
        <v>5</v>
      </c>
      <c r="AO71" s="142" t="s">
        <v>5</v>
      </c>
      <c r="AP71" s="143" t="s">
        <v>5</v>
      </c>
      <c r="AQ71" s="143" t="s">
        <v>5</v>
      </c>
      <c r="AR71" s="142" t="s">
        <v>5</v>
      </c>
      <c r="AS71" s="143" t="s">
        <v>5</v>
      </c>
      <c r="AT71" s="143" t="s">
        <v>5</v>
      </c>
      <c r="AU71" s="142" t="s">
        <v>5</v>
      </c>
      <c r="AV71" s="143" t="s">
        <v>5</v>
      </c>
      <c r="AW71" s="143" t="s">
        <v>5</v>
      </c>
      <c r="AX71" s="142" t="s">
        <v>5</v>
      </c>
      <c r="AY71" s="143" t="s">
        <v>5</v>
      </c>
      <c r="AZ71" s="143" t="s">
        <v>5</v>
      </c>
      <c r="BA71" s="143" t="s">
        <v>5</v>
      </c>
      <c r="BB71" s="143" t="s">
        <v>5</v>
      </c>
      <c r="BC71" s="143" t="s">
        <v>5</v>
      </c>
      <c r="BD71" s="142" t="s">
        <v>5</v>
      </c>
      <c r="BE71" s="143" t="s">
        <v>5</v>
      </c>
      <c r="BF71" s="143" t="s">
        <v>5</v>
      </c>
      <c r="BG71" s="142" t="s">
        <v>5</v>
      </c>
      <c r="BH71" s="143" t="s">
        <v>5</v>
      </c>
      <c r="BI71" s="143" t="s">
        <v>5</v>
      </c>
      <c r="BJ71" s="143" t="s">
        <v>5</v>
      </c>
      <c r="BK71" s="143" t="s">
        <v>5</v>
      </c>
      <c r="BL71" s="143" t="s">
        <v>5</v>
      </c>
      <c r="BM71" s="142" t="s">
        <v>5</v>
      </c>
      <c r="BN71" s="143" t="s">
        <v>5</v>
      </c>
      <c r="BO71" s="143" t="s">
        <v>5</v>
      </c>
      <c r="BP71" s="142" t="s">
        <v>5</v>
      </c>
      <c r="BQ71" s="143" t="s">
        <v>5</v>
      </c>
      <c r="BR71" s="143" t="s">
        <v>5</v>
      </c>
      <c r="BS71" s="142" t="s">
        <v>5</v>
      </c>
      <c r="BT71" s="143" t="s">
        <v>5</v>
      </c>
      <c r="BU71" s="143" t="s">
        <v>5</v>
      </c>
      <c r="BV71" s="142" t="s">
        <v>5</v>
      </c>
      <c r="BW71" s="143" t="s">
        <v>5</v>
      </c>
      <c r="BX71" s="143" t="s">
        <v>5</v>
      </c>
      <c r="BY71" s="143" t="s">
        <v>5</v>
      </c>
      <c r="BZ71" s="143" t="s">
        <v>5</v>
      </c>
      <c r="CA71" s="143" t="s">
        <v>5</v>
      </c>
      <c r="CB71" s="143" t="s">
        <v>5</v>
      </c>
      <c r="CC71" s="143" t="s">
        <v>5</v>
      </c>
      <c r="CD71" s="143" t="s">
        <v>5</v>
      </c>
      <c r="CE71" s="143" t="s">
        <v>5</v>
      </c>
      <c r="CF71" s="143" t="s">
        <v>5</v>
      </c>
      <c r="CG71" s="143" t="s">
        <v>5</v>
      </c>
      <c r="CH71" s="143" t="s">
        <v>5</v>
      </c>
      <c r="CI71" s="143" t="s">
        <v>5</v>
      </c>
      <c r="CJ71" s="143">
        <v>0</v>
      </c>
      <c r="CK71" s="143">
        <v>1</v>
      </c>
      <c r="CL71" s="143">
        <v>1</v>
      </c>
      <c r="CM71" s="143">
        <v>0</v>
      </c>
      <c r="CN71" s="143">
        <v>2</v>
      </c>
      <c r="CO71" s="143">
        <f>Table10093[[#This Row],[عام Public الربع الثاني عام2025م Quarter 2-2025]]+Table10093[[#This Row],[خاص Private الربع الثاني عام2025م Quarter 2-2025]]</f>
        <v>2</v>
      </c>
      <c r="CP71" s="246">
        <v>0</v>
      </c>
      <c r="CQ71" s="297">
        <v>5</v>
      </c>
      <c r="CR71" s="297">
        <v>5</v>
      </c>
    </row>
    <row r="72" spans="1:96" ht="48.95" customHeight="1" thickBot="1">
      <c r="A72" s="335">
        <v>60</v>
      </c>
      <c r="B72" s="144" t="s">
        <v>734</v>
      </c>
      <c r="C72" s="144" t="s">
        <v>735</v>
      </c>
      <c r="D72" s="147" t="s">
        <v>5</v>
      </c>
      <c r="E72" s="147" t="s">
        <v>5</v>
      </c>
      <c r="F72" s="147" t="s">
        <v>5</v>
      </c>
      <c r="G72" s="147" t="s">
        <v>5</v>
      </c>
      <c r="H72" s="147" t="s">
        <v>5</v>
      </c>
      <c r="I72" s="147" t="s">
        <v>5</v>
      </c>
      <c r="J72" s="147" t="s">
        <v>5</v>
      </c>
      <c r="K72" s="147" t="s">
        <v>5</v>
      </c>
      <c r="L72" s="147" t="s">
        <v>5</v>
      </c>
      <c r="M72" s="147" t="s">
        <v>5</v>
      </c>
      <c r="N72" s="146" t="s">
        <v>5</v>
      </c>
      <c r="O72" s="147" t="s">
        <v>5</v>
      </c>
      <c r="P72" s="147" t="s">
        <v>5</v>
      </c>
      <c r="Q72" s="146" t="s">
        <v>5</v>
      </c>
      <c r="R72" s="147" t="s">
        <v>5</v>
      </c>
      <c r="S72" s="147" t="s">
        <v>5</v>
      </c>
      <c r="T72" s="146" t="s">
        <v>5</v>
      </c>
      <c r="U72" s="147" t="s">
        <v>5</v>
      </c>
      <c r="V72" s="147" t="s">
        <v>5</v>
      </c>
      <c r="W72" s="146" t="s">
        <v>5</v>
      </c>
      <c r="X72" s="143" t="s">
        <v>5</v>
      </c>
      <c r="Y72" s="147" t="s">
        <v>5</v>
      </c>
      <c r="Z72" s="146" t="s">
        <v>5</v>
      </c>
      <c r="AA72" s="143" t="s">
        <v>5</v>
      </c>
      <c r="AB72" s="143" t="s">
        <v>5</v>
      </c>
      <c r="AC72" s="142" t="s">
        <v>5</v>
      </c>
      <c r="AD72" s="143" t="s">
        <v>5</v>
      </c>
      <c r="AE72" s="143" t="s">
        <v>5</v>
      </c>
      <c r="AF72" s="142" t="s">
        <v>5</v>
      </c>
      <c r="AG72" s="143" t="s">
        <v>5</v>
      </c>
      <c r="AH72" s="143" t="s">
        <v>5</v>
      </c>
      <c r="AI72" s="142" t="s">
        <v>5</v>
      </c>
      <c r="AJ72" s="143" t="s">
        <v>5</v>
      </c>
      <c r="AK72" s="143" t="s">
        <v>5</v>
      </c>
      <c r="AL72" s="142" t="s">
        <v>5</v>
      </c>
      <c r="AM72" s="143" t="s">
        <v>5</v>
      </c>
      <c r="AN72" s="143" t="s">
        <v>5</v>
      </c>
      <c r="AO72" s="142" t="s">
        <v>5</v>
      </c>
      <c r="AP72" s="143" t="s">
        <v>5</v>
      </c>
      <c r="AQ72" s="143" t="s">
        <v>5</v>
      </c>
      <c r="AR72" s="142" t="s">
        <v>5</v>
      </c>
      <c r="AS72" s="143" t="s">
        <v>5</v>
      </c>
      <c r="AT72" s="143" t="s">
        <v>5</v>
      </c>
      <c r="AU72" s="142" t="s">
        <v>5</v>
      </c>
      <c r="AV72" s="143" t="s">
        <v>5</v>
      </c>
      <c r="AW72" s="143" t="s">
        <v>5</v>
      </c>
      <c r="AX72" s="142" t="s">
        <v>5</v>
      </c>
      <c r="AY72" s="143" t="s">
        <v>5</v>
      </c>
      <c r="AZ72" s="143" t="s">
        <v>5</v>
      </c>
      <c r="BA72" s="143" t="s">
        <v>5</v>
      </c>
      <c r="BB72" s="143" t="s">
        <v>5</v>
      </c>
      <c r="BC72" s="143" t="s">
        <v>5</v>
      </c>
      <c r="BD72" s="142" t="s">
        <v>5</v>
      </c>
      <c r="BE72" s="143" t="s">
        <v>5</v>
      </c>
      <c r="BF72" s="143">
        <v>0</v>
      </c>
      <c r="BG72" s="142">
        <v>1</v>
      </c>
      <c r="BH72" s="143">
        <f>BG72+BF72</f>
        <v>1</v>
      </c>
      <c r="BI72" s="143">
        <v>0</v>
      </c>
      <c r="BJ72" s="143">
        <v>1</v>
      </c>
      <c r="BK72" s="143">
        <f>BJ72+BI72</f>
        <v>1</v>
      </c>
      <c r="BL72" s="141">
        <v>0</v>
      </c>
      <c r="BM72" s="142">
        <v>1</v>
      </c>
      <c r="BN72" s="143">
        <f>BM72+BL72</f>
        <v>1</v>
      </c>
      <c r="BO72" s="141">
        <v>0</v>
      </c>
      <c r="BP72" s="142">
        <v>1</v>
      </c>
      <c r="BQ72" s="143">
        <f>Table10093[[#This Row],[عام Public الربع الثاني عام2023م Quarter 2-2023]]+Table10093[[#This Row],[خاص Private الربع الثاني عام2023م Quarter 2-2023]]</f>
        <v>1</v>
      </c>
      <c r="BR72" s="141">
        <v>0</v>
      </c>
      <c r="BS72" s="142">
        <v>1</v>
      </c>
      <c r="BT72" s="143">
        <f>Table10093[[#This Row],[خاص Private الربع الثالث عام2023م Quarter 3-2023]]+Table10093[[#This Row],[عام Public الربع الثالث عام2023م Quarter 3-2023]]</f>
        <v>1</v>
      </c>
      <c r="BU72" s="141">
        <v>0</v>
      </c>
      <c r="BV72" s="142">
        <v>1</v>
      </c>
      <c r="BW72" s="143">
        <f>Table10093[[#This Row],[خاص Private لربع الرابع عام2023م Quarter 4-2023]]+Table10093[[#This Row],[عام Public الربع الرابع عام2023م Quarter 4-2023]]</f>
        <v>1</v>
      </c>
      <c r="BX72" s="143">
        <v>0</v>
      </c>
      <c r="BY72" s="143">
        <v>1</v>
      </c>
      <c r="BZ72" s="143">
        <f>Table10093[[#This Row],[عام Public الربع الأول عام2024م Quarter 1-2024]]+Table10093[[#This Row],[خاص Private الربع الأول عام2024م Quarter 1-2024]]</f>
        <v>1</v>
      </c>
      <c r="CA72" s="143">
        <v>0</v>
      </c>
      <c r="CB72" s="143">
        <v>1</v>
      </c>
      <c r="CC72" s="143">
        <f>Table10093[[#This Row],[عام Public الربع الثاني عام2024م Quarter 2-2024]]+Table10093[[#This Row],[خاص Private الربع الثاني عام2024م Quarter 2-2024]]</f>
        <v>1</v>
      </c>
      <c r="CD72" s="143">
        <v>0</v>
      </c>
      <c r="CE72" s="143">
        <v>2</v>
      </c>
      <c r="CF72" s="143">
        <f>Table10093[[#This Row],[خاص Private الربع الثالث عام2024م Quarter 3-2024]]+Table10093[[#This Row],[عام Public الربع الثالث عام2024م Quarter 3-2024]]</f>
        <v>2</v>
      </c>
      <c r="CG72" s="143">
        <v>0</v>
      </c>
      <c r="CH72" s="143">
        <v>2</v>
      </c>
      <c r="CI72" s="143">
        <v>2</v>
      </c>
      <c r="CJ72" s="143">
        <v>0</v>
      </c>
      <c r="CK72" s="143">
        <v>4</v>
      </c>
      <c r="CL72" s="143">
        <v>4</v>
      </c>
      <c r="CM72" s="143">
        <v>0</v>
      </c>
      <c r="CN72" s="143">
        <v>4</v>
      </c>
      <c r="CO72" s="143">
        <f>Table10093[[#This Row],[عام Public الربع الثاني عام2025م Quarter 2-2025]]+Table10093[[#This Row],[خاص Private الربع الثاني عام2025م Quarter 2-2025]]</f>
        <v>4</v>
      </c>
      <c r="CP72" s="246">
        <v>0</v>
      </c>
      <c r="CQ72" s="297">
        <v>4</v>
      </c>
      <c r="CR72" s="297">
        <v>4</v>
      </c>
    </row>
    <row r="73" spans="1:96" ht="48.95" customHeight="1" thickBot="1">
      <c r="A73" s="335">
        <v>61</v>
      </c>
      <c r="B73" s="144" t="s">
        <v>709</v>
      </c>
      <c r="C73" s="144" t="s">
        <v>710</v>
      </c>
      <c r="D73" s="147" t="s">
        <v>5</v>
      </c>
      <c r="E73" s="147" t="s">
        <v>5</v>
      </c>
      <c r="F73" s="147" t="s">
        <v>5</v>
      </c>
      <c r="G73" s="147" t="s">
        <v>5</v>
      </c>
      <c r="H73" s="147" t="s">
        <v>5</v>
      </c>
      <c r="I73" s="147" t="s">
        <v>5</v>
      </c>
      <c r="J73" s="147" t="s">
        <v>5</v>
      </c>
      <c r="K73" s="147" t="s">
        <v>5</v>
      </c>
      <c r="L73" s="147" t="s">
        <v>5</v>
      </c>
      <c r="M73" s="147" t="s">
        <v>5</v>
      </c>
      <c r="N73" s="146" t="s">
        <v>5</v>
      </c>
      <c r="O73" s="147" t="s">
        <v>5</v>
      </c>
      <c r="P73" s="147" t="s">
        <v>5</v>
      </c>
      <c r="Q73" s="146" t="s">
        <v>5</v>
      </c>
      <c r="R73" s="147" t="s">
        <v>5</v>
      </c>
      <c r="S73" s="147" t="s">
        <v>5</v>
      </c>
      <c r="T73" s="146" t="s">
        <v>5</v>
      </c>
      <c r="U73" s="147" t="s">
        <v>5</v>
      </c>
      <c r="V73" s="147" t="s">
        <v>5</v>
      </c>
      <c r="W73" s="146" t="s">
        <v>5</v>
      </c>
      <c r="X73" s="143" t="s">
        <v>5</v>
      </c>
      <c r="Y73" s="147" t="s">
        <v>5</v>
      </c>
      <c r="Z73" s="146" t="s">
        <v>5</v>
      </c>
      <c r="AA73" s="143" t="s">
        <v>5</v>
      </c>
      <c r="AB73" s="143" t="s">
        <v>5</v>
      </c>
      <c r="AC73" s="142" t="s">
        <v>5</v>
      </c>
      <c r="AD73" s="143" t="s">
        <v>5</v>
      </c>
      <c r="AE73" s="143" t="s">
        <v>5</v>
      </c>
      <c r="AF73" s="142" t="s">
        <v>5</v>
      </c>
      <c r="AG73" s="143" t="s">
        <v>5</v>
      </c>
      <c r="AH73" s="143" t="s">
        <v>5</v>
      </c>
      <c r="AI73" s="142" t="s">
        <v>5</v>
      </c>
      <c r="AJ73" s="143" t="s">
        <v>5</v>
      </c>
      <c r="AK73" s="143" t="s">
        <v>5</v>
      </c>
      <c r="AL73" s="142" t="s">
        <v>5</v>
      </c>
      <c r="AM73" s="143" t="s">
        <v>5</v>
      </c>
      <c r="AN73" s="143" t="s">
        <v>5</v>
      </c>
      <c r="AO73" s="142" t="s">
        <v>5</v>
      </c>
      <c r="AP73" s="143" t="s">
        <v>5</v>
      </c>
      <c r="AQ73" s="143" t="s">
        <v>5</v>
      </c>
      <c r="AR73" s="142" t="s">
        <v>5</v>
      </c>
      <c r="AS73" s="143" t="s">
        <v>5</v>
      </c>
      <c r="AT73" s="143" t="s">
        <v>5</v>
      </c>
      <c r="AU73" s="142" t="s">
        <v>5</v>
      </c>
      <c r="AV73" s="143" t="s">
        <v>5</v>
      </c>
      <c r="AW73" s="143" t="s">
        <v>5</v>
      </c>
      <c r="AX73" s="142" t="s">
        <v>5</v>
      </c>
      <c r="AY73" s="143" t="s">
        <v>5</v>
      </c>
      <c r="AZ73" s="143" t="s">
        <v>5</v>
      </c>
      <c r="BA73" s="143" t="s">
        <v>5</v>
      </c>
      <c r="BB73" s="143" t="s">
        <v>5</v>
      </c>
      <c r="BC73" s="143" t="s">
        <v>5</v>
      </c>
      <c r="BD73" s="142" t="s">
        <v>5</v>
      </c>
      <c r="BE73" s="143" t="s">
        <v>5</v>
      </c>
      <c r="BF73" s="143" t="s">
        <v>5</v>
      </c>
      <c r="BG73" s="142" t="s">
        <v>5</v>
      </c>
      <c r="BH73" s="143" t="s">
        <v>5</v>
      </c>
      <c r="BI73" s="143" t="s">
        <v>5</v>
      </c>
      <c r="BJ73" s="143" t="s">
        <v>5</v>
      </c>
      <c r="BK73" s="143" t="s">
        <v>5</v>
      </c>
      <c r="BL73" s="143" t="s">
        <v>5</v>
      </c>
      <c r="BM73" s="142" t="s">
        <v>5</v>
      </c>
      <c r="BN73" s="143" t="s">
        <v>5</v>
      </c>
      <c r="BO73" s="143" t="s">
        <v>5</v>
      </c>
      <c r="BP73" s="142" t="s">
        <v>5</v>
      </c>
      <c r="BQ73" s="143" t="s">
        <v>5</v>
      </c>
      <c r="BR73" s="143" t="s">
        <v>5</v>
      </c>
      <c r="BS73" s="142" t="s">
        <v>5</v>
      </c>
      <c r="BT73" s="143" t="s">
        <v>5</v>
      </c>
      <c r="BU73" s="143" t="s">
        <v>5</v>
      </c>
      <c r="BV73" s="142" t="s">
        <v>5</v>
      </c>
      <c r="BW73" s="143" t="s">
        <v>5</v>
      </c>
      <c r="BX73" s="143" t="s">
        <v>5</v>
      </c>
      <c r="BY73" s="143" t="s">
        <v>5</v>
      </c>
      <c r="BZ73" s="143" t="s">
        <v>5</v>
      </c>
      <c r="CA73" s="143" t="s">
        <v>5</v>
      </c>
      <c r="CB73" s="143" t="s">
        <v>5</v>
      </c>
      <c r="CC73" s="143" t="s">
        <v>5</v>
      </c>
      <c r="CD73" s="143">
        <v>0</v>
      </c>
      <c r="CE73" s="143">
        <v>1</v>
      </c>
      <c r="CF73" s="143">
        <f>Table10093[[#This Row],[خاص Private الربع الثالث عام2024م Quarter 3-2024]]+Table10093[[#This Row],[عام Public الربع الثالث عام2024م Quarter 3-2024]]</f>
        <v>1</v>
      </c>
      <c r="CG73" s="143">
        <v>0</v>
      </c>
      <c r="CH73" s="143">
        <v>2</v>
      </c>
      <c r="CI73" s="143">
        <v>2</v>
      </c>
      <c r="CJ73" s="143">
        <v>0</v>
      </c>
      <c r="CK73" s="143">
        <v>4</v>
      </c>
      <c r="CL73" s="143">
        <v>4</v>
      </c>
      <c r="CM73" s="143">
        <v>0</v>
      </c>
      <c r="CN73" s="143">
        <v>4</v>
      </c>
      <c r="CO73" s="143">
        <f>Table10093[[#This Row],[عام Public الربع الثاني عام2025م Quarter 2-2025]]+Table10093[[#This Row],[خاص Private الربع الثاني عام2025م Quarter 2-2025]]</f>
        <v>4</v>
      </c>
      <c r="CP73" s="246">
        <v>0</v>
      </c>
      <c r="CQ73" s="297">
        <v>4</v>
      </c>
      <c r="CR73" s="297">
        <v>4</v>
      </c>
    </row>
    <row r="74" spans="1:96" ht="48.95" customHeight="1" thickBot="1">
      <c r="A74" s="335">
        <v>63</v>
      </c>
      <c r="B74" s="144" t="s">
        <v>738</v>
      </c>
      <c r="C74" s="144" t="s">
        <v>569</v>
      </c>
      <c r="D74" s="145">
        <v>0</v>
      </c>
      <c r="E74" s="145">
        <v>4</v>
      </c>
      <c r="F74" s="145">
        <v>4</v>
      </c>
      <c r="G74" s="145">
        <v>0</v>
      </c>
      <c r="H74" s="145">
        <v>4</v>
      </c>
      <c r="I74" s="145">
        <v>4</v>
      </c>
      <c r="J74" s="145">
        <v>0</v>
      </c>
      <c r="K74" s="145">
        <v>4</v>
      </c>
      <c r="L74" s="145">
        <v>4</v>
      </c>
      <c r="M74" s="145">
        <v>0</v>
      </c>
      <c r="N74" s="146">
        <v>4</v>
      </c>
      <c r="O74" s="145">
        <v>4</v>
      </c>
      <c r="P74" s="145">
        <v>0</v>
      </c>
      <c r="Q74" s="146">
        <v>4</v>
      </c>
      <c r="R74" s="147">
        <v>4</v>
      </c>
      <c r="S74" s="145">
        <v>0</v>
      </c>
      <c r="T74" s="146">
        <v>4</v>
      </c>
      <c r="U74" s="147">
        <v>4</v>
      </c>
      <c r="V74" s="145">
        <v>0</v>
      </c>
      <c r="W74" s="146">
        <v>4</v>
      </c>
      <c r="X74" s="143">
        <f>W74+V74</f>
        <v>4</v>
      </c>
      <c r="Y74" s="149">
        <v>0</v>
      </c>
      <c r="Z74" s="146">
        <v>4</v>
      </c>
      <c r="AA74" s="143">
        <f>Z74+Y74</f>
        <v>4</v>
      </c>
      <c r="AB74" s="141">
        <v>0</v>
      </c>
      <c r="AC74" s="142">
        <v>4</v>
      </c>
      <c r="AD74" s="143">
        <f>AC74+AB74</f>
        <v>4</v>
      </c>
      <c r="AE74" s="141">
        <v>0</v>
      </c>
      <c r="AF74" s="142">
        <v>4</v>
      </c>
      <c r="AG74" s="143">
        <f>AF74+AE74</f>
        <v>4</v>
      </c>
      <c r="AH74" s="141">
        <v>0</v>
      </c>
      <c r="AI74" s="142">
        <v>4</v>
      </c>
      <c r="AJ74" s="143">
        <f>AI74+AH74</f>
        <v>4</v>
      </c>
      <c r="AK74" s="141">
        <v>0</v>
      </c>
      <c r="AL74" s="142">
        <v>4</v>
      </c>
      <c r="AM74" s="143">
        <f>AL74+AK74</f>
        <v>4</v>
      </c>
      <c r="AN74" s="141">
        <v>0</v>
      </c>
      <c r="AO74" s="142">
        <v>1</v>
      </c>
      <c r="AP74" s="143">
        <f>AO74+AN74</f>
        <v>1</v>
      </c>
      <c r="AQ74" s="141">
        <v>0</v>
      </c>
      <c r="AR74" s="142">
        <v>1</v>
      </c>
      <c r="AS74" s="143">
        <f>AR74+AQ74</f>
        <v>1</v>
      </c>
      <c r="AT74" s="141">
        <v>0</v>
      </c>
      <c r="AU74" s="142">
        <v>1</v>
      </c>
      <c r="AV74" s="143">
        <f>AU74+AT74</f>
        <v>1</v>
      </c>
      <c r="AW74" s="141">
        <v>0</v>
      </c>
      <c r="AX74" s="142">
        <v>1</v>
      </c>
      <c r="AY74" s="143">
        <f>AX74+AW74</f>
        <v>1</v>
      </c>
      <c r="AZ74" s="141">
        <v>0</v>
      </c>
      <c r="BA74" s="143">
        <v>1</v>
      </c>
      <c r="BB74" s="143">
        <f>BA74+AZ74</f>
        <v>1</v>
      </c>
      <c r="BC74" s="141">
        <v>0</v>
      </c>
      <c r="BD74" s="142">
        <v>1</v>
      </c>
      <c r="BE74" s="143">
        <f>BD74+BC74</f>
        <v>1</v>
      </c>
      <c r="BF74" s="141">
        <v>0</v>
      </c>
      <c r="BG74" s="142">
        <v>1</v>
      </c>
      <c r="BH74" s="143">
        <f>BG74+BF74</f>
        <v>1</v>
      </c>
      <c r="BI74" s="143">
        <v>0</v>
      </c>
      <c r="BJ74" s="143">
        <v>1</v>
      </c>
      <c r="BK74" s="143">
        <f>BJ74+BI74</f>
        <v>1</v>
      </c>
      <c r="BL74" s="141">
        <v>0</v>
      </c>
      <c r="BM74" s="142">
        <v>1</v>
      </c>
      <c r="BN74" s="143">
        <f>BM74+BL74</f>
        <v>1</v>
      </c>
      <c r="BO74" s="141">
        <v>0</v>
      </c>
      <c r="BP74" s="142">
        <v>1</v>
      </c>
      <c r="BQ74" s="143">
        <f>Table10093[[#This Row],[عام Public الربع الثاني عام2023م Quarter 2-2023]]+Table10093[[#This Row],[خاص Private الربع الثاني عام2023م Quarter 2-2023]]</f>
        <v>1</v>
      </c>
      <c r="BR74" s="141">
        <v>0</v>
      </c>
      <c r="BS74" s="142">
        <v>1</v>
      </c>
      <c r="BT74" s="143">
        <f>Table10093[[#This Row],[خاص Private الربع الثالث عام2023م Quarter 3-2023]]+Table10093[[#This Row],[عام Public الربع الثالث عام2023م Quarter 3-2023]]</f>
        <v>1</v>
      </c>
      <c r="BU74" s="141">
        <v>0</v>
      </c>
      <c r="BV74" s="142">
        <v>1</v>
      </c>
      <c r="BW74" s="143">
        <f>Table10093[[#This Row],[خاص Private لربع الرابع عام2023م Quarter 4-2023]]+Table10093[[#This Row],[عام Public الربع الرابع عام2023م Quarter 4-2023]]</f>
        <v>1</v>
      </c>
      <c r="BX74" s="143">
        <v>0</v>
      </c>
      <c r="BY74" s="143">
        <v>2</v>
      </c>
      <c r="BZ74" s="143">
        <f>Table10093[[#This Row],[عام Public الربع الأول عام2024م Quarter 1-2024]]+Table10093[[#This Row],[خاص Private الربع الأول عام2024م Quarter 1-2024]]</f>
        <v>2</v>
      </c>
      <c r="CA74" s="143">
        <v>0</v>
      </c>
      <c r="CB74" s="143">
        <v>3</v>
      </c>
      <c r="CC74" s="143">
        <f>Table10093[[#This Row],[عام Public الربع الثاني عام2024م Quarter 2-2024]]+Table10093[[#This Row],[خاص Private الربع الثاني عام2024م Quarter 2-2024]]</f>
        <v>3</v>
      </c>
      <c r="CD74" s="143">
        <v>0</v>
      </c>
      <c r="CE74" s="143">
        <v>4</v>
      </c>
      <c r="CF74" s="143">
        <f>Table10093[[#This Row],[خاص Private الربع الثالث عام2024م Quarter 3-2024]]+Table10093[[#This Row],[عام Public الربع الثالث عام2024م Quarter 3-2024]]</f>
        <v>4</v>
      </c>
      <c r="CG74" s="143">
        <v>0</v>
      </c>
      <c r="CH74" s="143">
        <v>3</v>
      </c>
      <c r="CI74" s="143">
        <v>3</v>
      </c>
      <c r="CJ74" s="143">
        <v>0</v>
      </c>
      <c r="CK74" s="143">
        <v>3</v>
      </c>
      <c r="CL74" s="143">
        <v>3</v>
      </c>
      <c r="CM74" s="143">
        <v>0</v>
      </c>
      <c r="CN74" s="143">
        <v>3</v>
      </c>
      <c r="CO74" s="143">
        <f>Table10093[[#This Row],[عام Public الربع الثاني عام2025م Quarter 2-2025]]+Table10093[[#This Row],[خاص Private الربع الثاني عام2025م Quarter 2-2025]]</f>
        <v>3</v>
      </c>
      <c r="CP74" s="246">
        <v>0</v>
      </c>
      <c r="CQ74" s="297">
        <v>4</v>
      </c>
      <c r="CR74" s="297">
        <v>4</v>
      </c>
    </row>
    <row r="75" spans="1:96" ht="48.95" customHeight="1" thickBot="1">
      <c r="A75" s="335">
        <v>67</v>
      </c>
      <c r="B75" s="144" t="s">
        <v>699</v>
      </c>
      <c r="C75" s="144" t="s">
        <v>700</v>
      </c>
      <c r="D75" s="147" t="s">
        <v>5</v>
      </c>
      <c r="E75" s="147" t="s">
        <v>5</v>
      </c>
      <c r="F75" s="147" t="s">
        <v>5</v>
      </c>
      <c r="G75" s="147" t="s">
        <v>5</v>
      </c>
      <c r="H75" s="147" t="s">
        <v>5</v>
      </c>
      <c r="I75" s="147" t="s">
        <v>5</v>
      </c>
      <c r="J75" s="147" t="s">
        <v>5</v>
      </c>
      <c r="K75" s="147" t="s">
        <v>5</v>
      </c>
      <c r="L75" s="147" t="s">
        <v>5</v>
      </c>
      <c r="M75" s="147" t="s">
        <v>5</v>
      </c>
      <c r="N75" s="146" t="s">
        <v>5</v>
      </c>
      <c r="O75" s="147" t="s">
        <v>5</v>
      </c>
      <c r="P75" s="147" t="s">
        <v>5</v>
      </c>
      <c r="Q75" s="146" t="s">
        <v>5</v>
      </c>
      <c r="R75" s="147" t="s">
        <v>5</v>
      </c>
      <c r="S75" s="147" t="s">
        <v>5</v>
      </c>
      <c r="T75" s="146" t="s">
        <v>5</v>
      </c>
      <c r="U75" s="147" t="s">
        <v>5</v>
      </c>
      <c r="V75" s="147" t="s">
        <v>5</v>
      </c>
      <c r="W75" s="146" t="s">
        <v>5</v>
      </c>
      <c r="X75" s="143" t="s">
        <v>5</v>
      </c>
      <c r="Y75" s="147" t="s">
        <v>5</v>
      </c>
      <c r="Z75" s="146" t="s">
        <v>5</v>
      </c>
      <c r="AA75" s="143" t="s">
        <v>5</v>
      </c>
      <c r="AB75" s="143" t="s">
        <v>5</v>
      </c>
      <c r="AC75" s="142" t="s">
        <v>5</v>
      </c>
      <c r="AD75" s="143" t="s">
        <v>5</v>
      </c>
      <c r="AE75" s="143" t="s">
        <v>5</v>
      </c>
      <c r="AF75" s="142" t="s">
        <v>5</v>
      </c>
      <c r="AG75" s="143" t="s">
        <v>5</v>
      </c>
      <c r="AH75" s="143" t="s">
        <v>5</v>
      </c>
      <c r="AI75" s="142" t="s">
        <v>5</v>
      </c>
      <c r="AJ75" s="143" t="s">
        <v>5</v>
      </c>
      <c r="AK75" s="143" t="s">
        <v>5</v>
      </c>
      <c r="AL75" s="142" t="s">
        <v>5</v>
      </c>
      <c r="AM75" s="143" t="s">
        <v>5</v>
      </c>
      <c r="AN75" s="143" t="s">
        <v>5</v>
      </c>
      <c r="AO75" s="142" t="s">
        <v>5</v>
      </c>
      <c r="AP75" s="143" t="s">
        <v>5</v>
      </c>
      <c r="AQ75" s="143" t="s">
        <v>5</v>
      </c>
      <c r="AR75" s="142" t="s">
        <v>5</v>
      </c>
      <c r="AS75" s="143" t="s">
        <v>5</v>
      </c>
      <c r="AT75" s="143" t="s">
        <v>5</v>
      </c>
      <c r="AU75" s="142" t="s">
        <v>5</v>
      </c>
      <c r="AV75" s="143" t="s">
        <v>5</v>
      </c>
      <c r="AW75" s="143" t="s">
        <v>5</v>
      </c>
      <c r="AX75" s="142" t="s">
        <v>5</v>
      </c>
      <c r="AY75" s="143" t="s">
        <v>5</v>
      </c>
      <c r="AZ75" s="143" t="s">
        <v>5</v>
      </c>
      <c r="BA75" s="143" t="s">
        <v>5</v>
      </c>
      <c r="BB75" s="143" t="s">
        <v>5</v>
      </c>
      <c r="BC75" s="143" t="s">
        <v>5</v>
      </c>
      <c r="BD75" s="142" t="s">
        <v>5</v>
      </c>
      <c r="BE75" s="143" t="s">
        <v>5</v>
      </c>
      <c r="BF75" s="143" t="s">
        <v>5</v>
      </c>
      <c r="BG75" s="142" t="s">
        <v>5</v>
      </c>
      <c r="BH75" s="143" t="s">
        <v>5</v>
      </c>
      <c r="BI75" s="143" t="s">
        <v>5</v>
      </c>
      <c r="BJ75" s="143" t="s">
        <v>5</v>
      </c>
      <c r="BK75" s="143" t="s">
        <v>5</v>
      </c>
      <c r="BL75" s="143" t="s">
        <v>5</v>
      </c>
      <c r="BM75" s="142" t="s">
        <v>5</v>
      </c>
      <c r="BN75" s="143" t="s">
        <v>5</v>
      </c>
      <c r="BO75" s="143" t="s">
        <v>5</v>
      </c>
      <c r="BP75" s="142" t="s">
        <v>5</v>
      </c>
      <c r="BQ75" s="143" t="s">
        <v>5</v>
      </c>
      <c r="BR75" s="143" t="s">
        <v>5</v>
      </c>
      <c r="BS75" s="142" t="s">
        <v>5</v>
      </c>
      <c r="BT75" s="143" t="s">
        <v>5</v>
      </c>
      <c r="BU75" s="143" t="s">
        <v>5</v>
      </c>
      <c r="BV75" s="142" t="s">
        <v>5</v>
      </c>
      <c r="BW75" s="143" t="s">
        <v>5</v>
      </c>
      <c r="BX75" s="143">
        <v>0</v>
      </c>
      <c r="BY75" s="143">
        <v>2</v>
      </c>
      <c r="BZ75" s="143">
        <f>Table10093[[#This Row],[عام Public الربع الأول عام2024م Quarter 1-2024]]+Table10093[[#This Row],[خاص Private الربع الأول عام2024م Quarter 1-2024]]</f>
        <v>2</v>
      </c>
      <c r="CA75" s="143">
        <v>0</v>
      </c>
      <c r="CB75" s="143">
        <v>2</v>
      </c>
      <c r="CC75" s="143">
        <f>Table10093[[#This Row],[عام Public الربع الثاني عام2024م Quarter 2-2024]]+Table10093[[#This Row],[خاص Private الربع الثاني عام2024م Quarter 2-2024]]</f>
        <v>2</v>
      </c>
      <c r="CD75" s="143">
        <v>0</v>
      </c>
      <c r="CE75" s="143">
        <v>2</v>
      </c>
      <c r="CF75" s="143">
        <f>Table10093[[#This Row],[خاص Private الربع الثالث عام2024م Quarter 3-2024]]+Table10093[[#This Row],[عام Public الربع الثالث عام2024م Quarter 3-2024]]</f>
        <v>2</v>
      </c>
      <c r="CG75" s="143">
        <v>0</v>
      </c>
      <c r="CH75" s="143">
        <v>3</v>
      </c>
      <c r="CI75" s="143">
        <v>3</v>
      </c>
      <c r="CJ75" s="143">
        <v>0</v>
      </c>
      <c r="CK75" s="143">
        <v>3</v>
      </c>
      <c r="CL75" s="143">
        <v>3</v>
      </c>
      <c r="CM75" s="143">
        <v>0</v>
      </c>
      <c r="CN75" s="143">
        <v>3</v>
      </c>
      <c r="CO75" s="143">
        <f>Table10093[[#This Row],[عام Public الربع الثاني عام2025م Quarter 2-2025]]+Table10093[[#This Row],[خاص Private الربع الثاني عام2025م Quarter 2-2025]]</f>
        <v>3</v>
      </c>
      <c r="CP75" s="246">
        <v>0</v>
      </c>
      <c r="CQ75" s="297">
        <v>4</v>
      </c>
      <c r="CR75" s="297">
        <v>4</v>
      </c>
    </row>
    <row r="76" spans="1:96" ht="48.95" customHeight="1" thickBot="1">
      <c r="A76" s="335">
        <v>68</v>
      </c>
      <c r="B76" s="144" t="s">
        <v>712</v>
      </c>
      <c r="C76" s="144" t="s">
        <v>713</v>
      </c>
      <c r="D76" s="147" t="s">
        <v>5</v>
      </c>
      <c r="E76" s="147" t="s">
        <v>5</v>
      </c>
      <c r="F76" s="147" t="s">
        <v>5</v>
      </c>
      <c r="G76" s="147" t="s">
        <v>5</v>
      </c>
      <c r="H76" s="147" t="s">
        <v>5</v>
      </c>
      <c r="I76" s="147" t="s">
        <v>5</v>
      </c>
      <c r="J76" s="147" t="s">
        <v>5</v>
      </c>
      <c r="K76" s="147" t="s">
        <v>5</v>
      </c>
      <c r="L76" s="147" t="s">
        <v>5</v>
      </c>
      <c r="M76" s="147" t="s">
        <v>5</v>
      </c>
      <c r="N76" s="146" t="s">
        <v>5</v>
      </c>
      <c r="O76" s="147" t="s">
        <v>5</v>
      </c>
      <c r="P76" s="147" t="s">
        <v>5</v>
      </c>
      <c r="Q76" s="146" t="s">
        <v>5</v>
      </c>
      <c r="R76" s="147" t="s">
        <v>5</v>
      </c>
      <c r="S76" s="147" t="s">
        <v>5</v>
      </c>
      <c r="T76" s="146" t="s">
        <v>5</v>
      </c>
      <c r="U76" s="147" t="s">
        <v>5</v>
      </c>
      <c r="V76" s="147" t="s">
        <v>5</v>
      </c>
      <c r="W76" s="146" t="s">
        <v>5</v>
      </c>
      <c r="X76" s="143" t="s">
        <v>5</v>
      </c>
      <c r="Y76" s="147" t="s">
        <v>5</v>
      </c>
      <c r="Z76" s="146" t="s">
        <v>5</v>
      </c>
      <c r="AA76" s="143" t="s">
        <v>5</v>
      </c>
      <c r="AB76" s="143" t="s">
        <v>5</v>
      </c>
      <c r="AC76" s="142" t="s">
        <v>5</v>
      </c>
      <c r="AD76" s="143" t="s">
        <v>5</v>
      </c>
      <c r="AE76" s="143" t="s">
        <v>5</v>
      </c>
      <c r="AF76" s="142" t="s">
        <v>5</v>
      </c>
      <c r="AG76" s="143" t="s">
        <v>5</v>
      </c>
      <c r="AH76" s="143" t="s">
        <v>5</v>
      </c>
      <c r="AI76" s="142" t="s">
        <v>5</v>
      </c>
      <c r="AJ76" s="143" t="s">
        <v>5</v>
      </c>
      <c r="AK76" s="143" t="s">
        <v>5</v>
      </c>
      <c r="AL76" s="142" t="s">
        <v>5</v>
      </c>
      <c r="AM76" s="143" t="s">
        <v>5</v>
      </c>
      <c r="AN76" s="143" t="s">
        <v>5</v>
      </c>
      <c r="AO76" s="142" t="s">
        <v>5</v>
      </c>
      <c r="AP76" s="143" t="s">
        <v>5</v>
      </c>
      <c r="AQ76" s="143" t="s">
        <v>5</v>
      </c>
      <c r="AR76" s="142" t="s">
        <v>5</v>
      </c>
      <c r="AS76" s="143" t="s">
        <v>5</v>
      </c>
      <c r="AT76" s="143" t="s">
        <v>5</v>
      </c>
      <c r="AU76" s="142" t="s">
        <v>5</v>
      </c>
      <c r="AV76" s="143" t="s">
        <v>5</v>
      </c>
      <c r="AW76" s="143">
        <v>0</v>
      </c>
      <c r="AX76" s="142">
        <v>1</v>
      </c>
      <c r="AY76" s="143">
        <f>AX76+AW76</f>
        <v>1</v>
      </c>
      <c r="AZ76" s="143">
        <v>0</v>
      </c>
      <c r="BA76" s="143">
        <v>1</v>
      </c>
      <c r="BB76" s="143">
        <f>BA76+AZ76</f>
        <v>1</v>
      </c>
      <c r="BC76" s="143">
        <v>0</v>
      </c>
      <c r="BD76" s="142">
        <v>1</v>
      </c>
      <c r="BE76" s="143">
        <f>BD76+BC76</f>
        <v>1</v>
      </c>
      <c r="BF76" s="143">
        <v>0</v>
      </c>
      <c r="BG76" s="142">
        <v>1</v>
      </c>
      <c r="BH76" s="143">
        <f>BG76+BF76</f>
        <v>1</v>
      </c>
      <c r="BI76" s="143">
        <v>0</v>
      </c>
      <c r="BJ76" s="143">
        <v>1</v>
      </c>
      <c r="BK76" s="143">
        <f>BJ76+BI76</f>
        <v>1</v>
      </c>
      <c r="BL76" s="141">
        <v>0</v>
      </c>
      <c r="BM76" s="142">
        <v>1</v>
      </c>
      <c r="BN76" s="143">
        <f>BM76+BL76</f>
        <v>1</v>
      </c>
      <c r="BO76" s="141">
        <v>0</v>
      </c>
      <c r="BP76" s="142">
        <v>1</v>
      </c>
      <c r="BQ76" s="143">
        <f>Table10093[[#This Row],[عام Public الربع الثاني عام2023م Quarter 2-2023]]+Table10093[[#This Row],[خاص Private الربع الثاني عام2023م Quarter 2-2023]]</f>
        <v>1</v>
      </c>
      <c r="BR76" s="141">
        <v>0</v>
      </c>
      <c r="BS76" s="142">
        <v>1</v>
      </c>
      <c r="BT76" s="143">
        <f>Table10093[[#This Row],[خاص Private الربع الثالث عام2023م Quarter 3-2023]]+Table10093[[#This Row],[عام Public الربع الثالث عام2023م Quarter 3-2023]]</f>
        <v>1</v>
      </c>
      <c r="BU76" s="141">
        <v>0</v>
      </c>
      <c r="BV76" s="142">
        <v>1</v>
      </c>
      <c r="BW76" s="143">
        <f>Table10093[[#This Row],[خاص Private لربع الرابع عام2023م Quarter 4-2023]]+Table10093[[#This Row],[عام Public الربع الرابع عام2023م Quarter 4-2023]]</f>
        <v>1</v>
      </c>
      <c r="BX76" s="143">
        <v>0</v>
      </c>
      <c r="BY76" s="143">
        <v>1</v>
      </c>
      <c r="BZ76" s="143">
        <f>Table10093[[#This Row],[عام Public الربع الأول عام2024م Quarter 1-2024]]+Table10093[[#This Row],[خاص Private الربع الأول عام2024م Quarter 1-2024]]</f>
        <v>1</v>
      </c>
      <c r="CA76" s="143">
        <v>0</v>
      </c>
      <c r="CB76" s="143">
        <v>1</v>
      </c>
      <c r="CC76" s="143">
        <f>Table10093[[#This Row],[عام Public الربع الثاني عام2024م Quarter 2-2024]]+Table10093[[#This Row],[خاص Private الربع الثاني عام2024م Quarter 2-2024]]</f>
        <v>1</v>
      </c>
      <c r="CD76" s="143">
        <v>0</v>
      </c>
      <c r="CE76" s="143">
        <v>1</v>
      </c>
      <c r="CF76" s="143">
        <f>Table10093[[#This Row],[خاص Private الربع الثالث عام2024م Quarter 3-2024]]+Table10093[[#This Row],[عام Public الربع الثالث عام2024م Quarter 3-2024]]</f>
        <v>1</v>
      </c>
      <c r="CG76" s="143">
        <v>0</v>
      </c>
      <c r="CH76" s="143">
        <v>2</v>
      </c>
      <c r="CI76" s="143">
        <v>2</v>
      </c>
      <c r="CJ76" s="143">
        <v>0</v>
      </c>
      <c r="CK76" s="143">
        <v>2</v>
      </c>
      <c r="CL76" s="143">
        <v>2</v>
      </c>
      <c r="CM76" s="143">
        <v>0</v>
      </c>
      <c r="CN76" s="143">
        <v>3</v>
      </c>
      <c r="CO76" s="143">
        <f>Table10093[[#This Row],[عام Public الربع الثاني عام2025م Quarter 2-2025]]+Table10093[[#This Row],[خاص Private الربع الثاني عام2025م Quarter 2-2025]]</f>
        <v>3</v>
      </c>
      <c r="CP76" s="246">
        <v>0</v>
      </c>
      <c r="CQ76" s="297">
        <v>4</v>
      </c>
      <c r="CR76" s="297">
        <v>4</v>
      </c>
    </row>
    <row r="77" spans="1:96" ht="48.95" customHeight="1" thickBot="1">
      <c r="A77" s="335">
        <v>71</v>
      </c>
      <c r="B77" s="144" t="s">
        <v>615</v>
      </c>
      <c r="C77" s="144" t="s">
        <v>619</v>
      </c>
      <c r="D77" s="147" t="s">
        <v>5</v>
      </c>
      <c r="E77" s="147" t="s">
        <v>5</v>
      </c>
      <c r="F77" s="147" t="s">
        <v>5</v>
      </c>
      <c r="G77" s="147" t="s">
        <v>5</v>
      </c>
      <c r="H77" s="147" t="s">
        <v>5</v>
      </c>
      <c r="I77" s="147" t="s">
        <v>5</v>
      </c>
      <c r="J77" s="147" t="s">
        <v>5</v>
      </c>
      <c r="K77" s="147" t="s">
        <v>5</v>
      </c>
      <c r="L77" s="147" t="s">
        <v>5</v>
      </c>
      <c r="M77" s="147" t="s">
        <v>5</v>
      </c>
      <c r="N77" s="146" t="s">
        <v>5</v>
      </c>
      <c r="O77" s="147" t="s">
        <v>5</v>
      </c>
      <c r="P77" s="147" t="s">
        <v>5</v>
      </c>
      <c r="Q77" s="146" t="s">
        <v>5</v>
      </c>
      <c r="R77" s="147" t="s">
        <v>5</v>
      </c>
      <c r="S77" s="147" t="s">
        <v>5</v>
      </c>
      <c r="T77" s="146" t="s">
        <v>5</v>
      </c>
      <c r="U77" s="147" t="s">
        <v>5</v>
      </c>
      <c r="V77" s="147" t="s">
        <v>5</v>
      </c>
      <c r="W77" s="146" t="s">
        <v>5</v>
      </c>
      <c r="X77" s="143" t="s">
        <v>5</v>
      </c>
      <c r="Y77" s="147" t="s">
        <v>5</v>
      </c>
      <c r="Z77" s="146" t="s">
        <v>5</v>
      </c>
      <c r="AA77" s="143" t="s">
        <v>5</v>
      </c>
      <c r="AB77" s="143" t="s">
        <v>5</v>
      </c>
      <c r="AC77" s="142" t="s">
        <v>5</v>
      </c>
      <c r="AD77" s="143" t="s">
        <v>5</v>
      </c>
      <c r="AE77" s="143" t="s">
        <v>5</v>
      </c>
      <c r="AF77" s="142" t="s">
        <v>5</v>
      </c>
      <c r="AG77" s="143" t="s">
        <v>5</v>
      </c>
      <c r="AH77" s="143" t="s">
        <v>5</v>
      </c>
      <c r="AI77" s="142" t="s">
        <v>5</v>
      </c>
      <c r="AJ77" s="143" t="s">
        <v>5</v>
      </c>
      <c r="AK77" s="143" t="s">
        <v>5</v>
      </c>
      <c r="AL77" s="142" t="s">
        <v>5</v>
      </c>
      <c r="AM77" s="143" t="s">
        <v>5</v>
      </c>
      <c r="AN77" s="143" t="s">
        <v>5</v>
      </c>
      <c r="AO77" s="142" t="s">
        <v>5</v>
      </c>
      <c r="AP77" s="143" t="s">
        <v>5</v>
      </c>
      <c r="AQ77" s="143" t="s">
        <v>5</v>
      </c>
      <c r="AR77" s="142" t="s">
        <v>5</v>
      </c>
      <c r="AS77" s="143" t="s">
        <v>5</v>
      </c>
      <c r="AT77" s="143" t="s">
        <v>5</v>
      </c>
      <c r="AU77" s="142" t="s">
        <v>5</v>
      </c>
      <c r="AV77" s="143" t="s">
        <v>5</v>
      </c>
      <c r="AW77" s="143" t="s">
        <v>5</v>
      </c>
      <c r="AX77" s="142" t="s">
        <v>5</v>
      </c>
      <c r="AY77" s="143" t="s">
        <v>5</v>
      </c>
      <c r="AZ77" s="143" t="s">
        <v>5</v>
      </c>
      <c r="BA77" s="143" t="s">
        <v>5</v>
      </c>
      <c r="BB77" s="143" t="s">
        <v>5</v>
      </c>
      <c r="BC77" s="143" t="s">
        <v>5</v>
      </c>
      <c r="BD77" s="142" t="s">
        <v>5</v>
      </c>
      <c r="BE77" s="143" t="s">
        <v>5</v>
      </c>
      <c r="BF77" s="143" t="s">
        <v>5</v>
      </c>
      <c r="BG77" s="142" t="s">
        <v>5</v>
      </c>
      <c r="BH77" s="143" t="s">
        <v>5</v>
      </c>
      <c r="BI77" s="143" t="s">
        <v>5</v>
      </c>
      <c r="BJ77" s="143" t="s">
        <v>5</v>
      </c>
      <c r="BK77" s="143" t="s">
        <v>5</v>
      </c>
      <c r="BL77" s="143" t="s">
        <v>5</v>
      </c>
      <c r="BM77" s="142" t="s">
        <v>5</v>
      </c>
      <c r="BN77" s="143" t="s">
        <v>5</v>
      </c>
      <c r="BO77" s="143" t="s">
        <v>5</v>
      </c>
      <c r="BP77" s="142" t="s">
        <v>5</v>
      </c>
      <c r="BQ77" s="143" t="s">
        <v>5</v>
      </c>
      <c r="BR77" s="143" t="s">
        <v>5</v>
      </c>
      <c r="BS77" s="142" t="s">
        <v>5</v>
      </c>
      <c r="BT77" s="143" t="s">
        <v>5</v>
      </c>
      <c r="BU77" s="143" t="s">
        <v>5</v>
      </c>
      <c r="BV77" s="142" t="s">
        <v>5</v>
      </c>
      <c r="BW77" s="143" t="s">
        <v>5</v>
      </c>
      <c r="BX77" s="143" t="s">
        <v>5</v>
      </c>
      <c r="BY77" s="143" t="s">
        <v>5</v>
      </c>
      <c r="BZ77" s="143" t="s">
        <v>5</v>
      </c>
      <c r="CA77" s="143" t="s">
        <v>5</v>
      </c>
      <c r="CB77" s="143" t="s">
        <v>5</v>
      </c>
      <c r="CC77" s="143" t="s">
        <v>5</v>
      </c>
      <c r="CD77" s="143" t="s">
        <v>5</v>
      </c>
      <c r="CE77" s="143" t="s">
        <v>5</v>
      </c>
      <c r="CF77" s="143" t="s">
        <v>5</v>
      </c>
      <c r="CG77" s="143" t="s">
        <v>5</v>
      </c>
      <c r="CH77" s="143" t="s">
        <v>5</v>
      </c>
      <c r="CI77" s="143" t="s">
        <v>5</v>
      </c>
      <c r="CJ77" s="143">
        <v>0</v>
      </c>
      <c r="CK77" s="143">
        <v>1</v>
      </c>
      <c r="CL77" s="143">
        <v>1</v>
      </c>
      <c r="CM77" s="143">
        <v>0</v>
      </c>
      <c r="CN77" s="143">
        <v>3</v>
      </c>
      <c r="CO77" s="143">
        <f>Table10093[[#This Row],[عام Public الربع الثاني عام2025م Quarter 2-2025]]+Table10093[[#This Row],[خاص Private الربع الثاني عام2025م Quarter 2-2025]]</f>
        <v>3</v>
      </c>
      <c r="CP77" s="246">
        <v>0</v>
      </c>
      <c r="CQ77" s="297">
        <v>4</v>
      </c>
      <c r="CR77" s="297">
        <v>4</v>
      </c>
    </row>
    <row r="78" spans="1:96" ht="48.95" customHeight="1" thickBot="1">
      <c r="A78" s="335">
        <v>77</v>
      </c>
      <c r="B78" s="144" t="s">
        <v>670</v>
      </c>
      <c r="C78" s="144" t="s">
        <v>671</v>
      </c>
      <c r="D78" s="147" t="s">
        <v>5</v>
      </c>
      <c r="E78" s="147" t="s">
        <v>5</v>
      </c>
      <c r="F78" s="147" t="s">
        <v>5</v>
      </c>
      <c r="G78" s="147" t="s">
        <v>5</v>
      </c>
      <c r="H78" s="147" t="s">
        <v>5</v>
      </c>
      <c r="I78" s="147" t="s">
        <v>5</v>
      </c>
      <c r="J78" s="147" t="s">
        <v>5</v>
      </c>
      <c r="K78" s="147" t="s">
        <v>5</v>
      </c>
      <c r="L78" s="147" t="s">
        <v>5</v>
      </c>
      <c r="M78" s="147" t="s">
        <v>5</v>
      </c>
      <c r="N78" s="146" t="s">
        <v>5</v>
      </c>
      <c r="O78" s="147" t="s">
        <v>5</v>
      </c>
      <c r="P78" s="147" t="s">
        <v>5</v>
      </c>
      <c r="Q78" s="146" t="s">
        <v>5</v>
      </c>
      <c r="R78" s="147" t="s">
        <v>5</v>
      </c>
      <c r="S78" s="147" t="s">
        <v>5</v>
      </c>
      <c r="T78" s="146" t="s">
        <v>5</v>
      </c>
      <c r="U78" s="147" t="s">
        <v>5</v>
      </c>
      <c r="V78" s="147" t="s">
        <v>5</v>
      </c>
      <c r="W78" s="146" t="s">
        <v>5</v>
      </c>
      <c r="X78" s="143" t="s">
        <v>5</v>
      </c>
      <c r="Y78" s="147" t="s">
        <v>5</v>
      </c>
      <c r="Z78" s="146" t="s">
        <v>5</v>
      </c>
      <c r="AA78" s="143" t="s">
        <v>5</v>
      </c>
      <c r="AB78" s="143" t="s">
        <v>5</v>
      </c>
      <c r="AC78" s="142" t="s">
        <v>5</v>
      </c>
      <c r="AD78" s="143" t="s">
        <v>5</v>
      </c>
      <c r="AE78" s="143" t="s">
        <v>5</v>
      </c>
      <c r="AF78" s="142" t="s">
        <v>5</v>
      </c>
      <c r="AG78" s="143" t="s">
        <v>5</v>
      </c>
      <c r="AH78" s="143" t="s">
        <v>5</v>
      </c>
      <c r="AI78" s="142" t="s">
        <v>5</v>
      </c>
      <c r="AJ78" s="143" t="s">
        <v>5</v>
      </c>
      <c r="AK78" s="143" t="s">
        <v>5</v>
      </c>
      <c r="AL78" s="142" t="s">
        <v>5</v>
      </c>
      <c r="AM78" s="143" t="s">
        <v>5</v>
      </c>
      <c r="AN78" s="143" t="s">
        <v>5</v>
      </c>
      <c r="AO78" s="142" t="s">
        <v>5</v>
      </c>
      <c r="AP78" s="143" t="s">
        <v>5</v>
      </c>
      <c r="AQ78" s="143" t="s">
        <v>5</v>
      </c>
      <c r="AR78" s="142" t="s">
        <v>5</v>
      </c>
      <c r="AS78" s="143" t="s">
        <v>5</v>
      </c>
      <c r="AT78" s="143" t="s">
        <v>5</v>
      </c>
      <c r="AU78" s="142" t="s">
        <v>5</v>
      </c>
      <c r="AV78" s="143" t="s">
        <v>5</v>
      </c>
      <c r="AW78" s="143" t="s">
        <v>5</v>
      </c>
      <c r="AX78" s="142" t="s">
        <v>5</v>
      </c>
      <c r="AY78" s="143" t="s">
        <v>5</v>
      </c>
      <c r="AZ78" s="143" t="s">
        <v>5</v>
      </c>
      <c r="BA78" s="143" t="s">
        <v>5</v>
      </c>
      <c r="BB78" s="143" t="s">
        <v>5</v>
      </c>
      <c r="BC78" s="143" t="s">
        <v>5</v>
      </c>
      <c r="BD78" s="142" t="s">
        <v>5</v>
      </c>
      <c r="BE78" s="143" t="s">
        <v>5</v>
      </c>
      <c r="BF78" s="143" t="s">
        <v>5</v>
      </c>
      <c r="BG78" s="142" t="s">
        <v>5</v>
      </c>
      <c r="BH78" s="143" t="s">
        <v>5</v>
      </c>
      <c r="BI78" s="143" t="s">
        <v>5</v>
      </c>
      <c r="BJ78" s="143" t="s">
        <v>5</v>
      </c>
      <c r="BK78" s="143" t="s">
        <v>5</v>
      </c>
      <c r="BL78" s="143" t="s">
        <v>5</v>
      </c>
      <c r="BM78" s="142" t="s">
        <v>5</v>
      </c>
      <c r="BN78" s="143" t="s">
        <v>5</v>
      </c>
      <c r="BO78" s="143" t="s">
        <v>5</v>
      </c>
      <c r="BP78" s="142" t="s">
        <v>5</v>
      </c>
      <c r="BQ78" s="143" t="s">
        <v>5</v>
      </c>
      <c r="BR78" s="143" t="s">
        <v>5</v>
      </c>
      <c r="BS78" s="142" t="s">
        <v>5</v>
      </c>
      <c r="BT78" s="143" t="s">
        <v>5</v>
      </c>
      <c r="BU78" s="143" t="s">
        <v>5</v>
      </c>
      <c r="BV78" s="142" t="s">
        <v>5</v>
      </c>
      <c r="BW78" s="143" t="s">
        <v>5</v>
      </c>
      <c r="BX78" s="143" t="s">
        <v>5</v>
      </c>
      <c r="BY78" s="143" t="s">
        <v>5</v>
      </c>
      <c r="BZ78" s="143" t="s">
        <v>5</v>
      </c>
      <c r="CA78" s="143" t="s">
        <v>5</v>
      </c>
      <c r="CB78" s="143" t="s">
        <v>5</v>
      </c>
      <c r="CC78" s="143" t="s">
        <v>5</v>
      </c>
      <c r="CD78" s="143" t="s">
        <v>5</v>
      </c>
      <c r="CE78" s="143" t="s">
        <v>5</v>
      </c>
      <c r="CF78" s="143" t="s">
        <v>5</v>
      </c>
      <c r="CG78" s="143">
        <v>0</v>
      </c>
      <c r="CH78" s="143">
        <v>1</v>
      </c>
      <c r="CI78" s="143">
        <v>1</v>
      </c>
      <c r="CJ78" s="143">
        <v>0</v>
      </c>
      <c r="CK78" s="143">
        <v>1</v>
      </c>
      <c r="CL78" s="143">
        <v>1</v>
      </c>
      <c r="CM78" s="143">
        <v>1</v>
      </c>
      <c r="CN78" s="143">
        <v>1</v>
      </c>
      <c r="CO78" s="143">
        <f>Table10093[[#This Row],[عام Public الربع الثاني عام2025م Quarter 2-2025]]+Table10093[[#This Row],[خاص Private الربع الثاني عام2025م Quarter 2-2025]]</f>
        <v>2</v>
      </c>
      <c r="CP78" s="246">
        <v>2</v>
      </c>
      <c r="CQ78" s="297">
        <v>2</v>
      </c>
      <c r="CR78" s="297">
        <v>4</v>
      </c>
    </row>
    <row r="79" spans="1:96" ht="48.95" customHeight="1" thickBot="1">
      <c r="A79" s="335">
        <v>62</v>
      </c>
      <c r="B79" s="144" t="s">
        <v>466</v>
      </c>
      <c r="C79" s="144" t="s">
        <v>467</v>
      </c>
      <c r="D79" s="145">
        <v>2</v>
      </c>
      <c r="E79" s="145">
        <v>4</v>
      </c>
      <c r="F79" s="145">
        <v>6</v>
      </c>
      <c r="G79" s="145">
        <v>2</v>
      </c>
      <c r="H79" s="145">
        <v>4</v>
      </c>
      <c r="I79" s="145">
        <v>6</v>
      </c>
      <c r="J79" s="145">
        <v>2</v>
      </c>
      <c r="K79" s="145">
        <v>3</v>
      </c>
      <c r="L79" s="145">
        <v>5</v>
      </c>
      <c r="M79" s="145">
        <v>2</v>
      </c>
      <c r="N79" s="146">
        <v>3</v>
      </c>
      <c r="O79" s="145">
        <v>5</v>
      </c>
      <c r="P79" s="145">
        <v>2</v>
      </c>
      <c r="Q79" s="146">
        <v>3</v>
      </c>
      <c r="R79" s="147">
        <v>5</v>
      </c>
      <c r="S79" s="145">
        <v>1</v>
      </c>
      <c r="T79" s="146">
        <v>3</v>
      </c>
      <c r="U79" s="147">
        <v>4</v>
      </c>
      <c r="V79" s="145">
        <v>1</v>
      </c>
      <c r="W79" s="146">
        <v>4</v>
      </c>
      <c r="X79" s="143">
        <f>W79+V79</f>
        <v>5</v>
      </c>
      <c r="Y79" s="145">
        <v>1</v>
      </c>
      <c r="Z79" s="146">
        <v>4</v>
      </c>
      <c r="AA79" s="143">
        <f>Z79+Y79</f>
        <v>5</v>
      </c>
      <c r="AB79" s="141">
        <v>1</v>
      </c>
      <c r="AC79" s="142">
        <v>4</v>
      </c>
      <c r="AD79" s="143">
        <f>AC79+AB79</f>
        <v>5</v>
      </c>
      <c r="AE79" s="141">
        <v>1</v>
      </c>
      <c r="AF79" s="142">
        <v>4</v>
      </c>
      <c r="AG79" s="143">
        <f>AF79+AE79</f>
        <v>5</v>
      </c>
      <c r="AH79" s="141">
        <v>1</v>
      </c>
      <c r="AI79" s="142">
        <v>3</v>
      </c>
      <c r="AJ79" s="143">
        <f>AI79+AH79</f>
        <v>4</v>
      </c>
      <c r="AK79" s="141">
        <v>1</v>
      </c>
      <c r="AL79" s="142">
        <v>3</v>
      </c>
      <c r="AM79" s="143">
        <f>AL79+AK79</f>
        <v>4</v>
      </c>
      <c r="AN79" s="141">
        <v>1</v>
      </c>
      <c r="AO79" s="142">
        <v>3</v>
      </c>
      <c r="AP79" s="143">
        <f>AO79+AN79</f>
        <v>4</v>
      </c>
      <c r="AQ79" s="141">
        <v>1</v>
      </c>
      <c r="AR79" s="142">
        <v>3</v>
      </c>
      <c r="AS79" s="143">
        <f>AR79+AQ79</f>
        <v>4</v>
      </c>
      <c r="AT79" s="141">
        <v>0</v>
      </c>
      <c r="AU79" s="142">
        <v>3</v>
      </c>
      <c r="AV79" s="143">
        <f>AU79+AT79</f>
        <v>3</v>
      </c>
      <c r="AW79" s="141">
        <v>0</v>
      </c>
      <c r="AX79" s="142">
        <v>3</v>
      </c>
      <c r="AY79" s="143">
        <f>AX79+AW79</f>
        <v>3</v>
      </c>
      <c r="AZ79" s="141">
        <v>0</v>
      </c>
      <c r="BA79" s="143">
        <v>3</v>
      </c>
      <c r="BB79" s="143">
        <f>BA79+AZ79</f>
        <v>3</v>
      </c>
      <c r="BC79" s="365">
        <v>0</v>
      </c>
      <c r="BD79" s="361">
        <v>3</v>
      </c>
      <c r="BE79" s="143">
        <f>BD79+BC79</f>
        <v>3</v>
      </c>
      <c r="BF79" s="365">
        <v>1</v>
      </c>
      <c r="BG79" s="361">
        <v>3</v>
      </c>
      <c r="BH79" s="143">
        <f>BG79+BF79</f>
        <v>4</v>
      </c>
      <c r="BI79" s="143">
        <v>1</v>
      </c>
      <c r="BJ79" s="143">
        <v>3</v>
      </c>
      <c r="BK79" s="143">
        <f>BJ79+BI79</f>
        <v>4</v>
      </c>
      <c r="BL79" s="141">
        <v>1</v>
      </c>
      <c r="BM79" s="142">
        <v>3</v>
      </c>
      <c r="BN79" s="143">
        <f>BM79+BL79</f>
        <v>4</v>
      </c>
      <c r="BO79" s="141">
        <v>1</v>
      </c>
      <c r="BP79" s="142">
        <v>3</v>
      </c>
      <c r="BQ79" s="143">
        <f>Table10093[[#This Row],[عام Public الربع الثاني عام2023م Quarter 2-2023]]+Table10093[[#This Row],[خاص Private الربع الثاني عام2023م Quarter 2-2023]]</f>
        <v>4</v>
      </c>
      <c r="BR79" s="141">
        <v>1</v>
      </c>
      <c r="BS79" s="142">
        <v>3</v>
      </c>
      <c r="BT79" s="143">
        <f>Table10093[[#This Row],[خاص Private الربع الثالث عام2023م Quarter 3-2023]]+Table10093[[#This Row],[عام Public الربع الثالث عام2023م Quarter 3-2023]]</f>
        <v>4</v>
      </c>
      <c r="BU79" s="141">
        <v>1</v>
      </c>
      <c r="BV79" s="142">
        <v>3</v>
      </c>
      <c r="BW79" s="143">
        <f>Table10093[[#This Row],[خاص Private لربع الرابع عام2023م Quarter 4-2023]]+Table10093[[#This Row],[عام Public الربع الرابع عام2023م Quarter 4-2023]]</f>
        <v>4</v>
      </c>
      <c r="BX79" s="143">
        <v>1</v>
      </c>
      <c r="BY79" s="143">
        <v>3</v>
      </c>
      <c r="BZ79" s="143">
        <f>Table10093[[#This Row],[عام Public الربع الأول عام2024م Quarter 1-2024]]+Table10093[[#This Row],[خاص Private الربع الأول عام2024م Quarter 1-2024]]</f>
        <v>4</v>
      </c>
      <c r="CA79" s="143">
        <v>1</v>
      </c>
      <c r="CB79" s="143">
        <v>3</v>
      </c>
      <c r="CC79" s="143">
        <f>Table10093[[#This Row],[عام Public الربع الثاني عام2024م Quarter 2-2024]]+Table10093[[#This Row],[خاص Private الربع الثاني عام2024م Quarter 2-2024]]</f>
        <v>4</v>
      </c>
      <c r="CD79" s="143">
        <v>1</v>
      </c>
      <c r="CE79" s="143">
        <v>3</v>
      </c>
      <c r="CF79" s="143">
        <f>Table10093[[#This Row],[خاص Private الربع الثالث عام2024م Quarter 3-2024]]+Table10093[[#This Row],[عام Public الربع الثالث عام2024م Quarter 3-2024]]</f>
        <v>4</v>
      </c>
      <c r="CG79" s="143">
        <v>1</v>
      </c>
      <c r="CH79" s="143">
        <v>2</v>
      </c>
      <c r="CI79" s="143">
        <v>3</v>
      </c>
      <c r="CJ79" s="143">
        <v>1</v>
      </c>
      <c r="CK79" s="143">
        <v>2</v>
      </c>
      <c r="CL79" s="143">
        <v>3</v>
      </c>
      <c r="CM79" s="143">
        <v>1</v>
      </c>
      <c r="CN79" s="143">
        <v>2</v>
      </c>
      <c r="CO79" s="143">
        <f>Table10093[[#This Row],[عام Public الربع الثاني عام2025م Quarter 2-2025]]+Table10093[[#This Row],[خاص Private الربع الثاني عام2025م Quarter 2-2025]]</f>
        <v>3</v>
      </c>
      <c r="CP79" s="246">
        <v>1</v>
      </c>
      <c r="CQ79" s="297">
        <v>2</v>
      </c>
      <c r="CR79" s="297">
        <v>3</v>
      </c>
    </row>
    <row r="80" spans="1:96" ht="48.95" customHeight="1" thickBot="1">
      <c r="A80" s="335">
        <v>64</v>
      </c>
      <c r="B80" s="331" t="s">
        <v>592</v>
      </c>
      <c r="C80" s="331" t="s">
        <v>593</v>
      </c>
      <c r="D80" s="141">
        <v>0</v>
      </c>
      <c r="E80" s="141">
        <v>5</v>
      </c>
      <c r="F80" s="141">
        <v>5</v>
      </c>
      <c r="G80" s="141">
        <v>0</v>
      </c>
      <c r="H80" s="141">
        <v>5</v>
      </c>
      <c r="I80" s="141">
        <v>5</v>
      </c>
      <c r="J80" s="141">
        <v>0</v>
      </c>
      <c r="K80" s="141">
        <v>5</v>
      </c>
      <c r="L80" s="141">
        <v>5</v>
      </c>
      <c r="M80" s="141">
        <v>0</v>
      </c>
      <c r="N80" s="143">
        <v>5</v>
      </c>
      <c r="O80" s="141">
        <v>5</v>
      </c>
      <c r="P80" s="141">
        <v>0</v>
      </c>
      <c r="Q80" s="143">
        <v>5</v>
      </c>
      <c r="R80" s="143">
        <v>5</v>
      </c>
      <c r="S80" s="141">
        <v>0</v>
      </c>
      <c r="T80" s="143">
        <v>6</v>
      </c>
      <c r="U80" s="143">
        <v>6</v>
      </c>
      <c r="V80" s="141">
        <v>0</v>
      </c>
      <c r="W80" s="143">
        <v>6</v>
      </c>
      <c r="X80" s="143">
        <f>W80+V80</f>
        <v>6</v>
      </c>
      <c r="Y80" s="141">
        <v>0</v>
      </c>
      <c r="Z80" s="143">
        <v>5</v>
      </c>
      <c r="AA80" s="143">
        <f>Z80+Y80</f>
        <v>5</v>
      </c>
      <c r="AB80" s="141">
        <v>0</v>
      </c>
      <c r="AC80" s="143">
        <v>5</v>
      </c>
      <c r="AD80" s="143">
        <f>AC80+AB80</f>
        <v>5</v>
      </c>
      <c r="AE80" s="141">
        <v>0</v>
      </c>
      <c r="AF80" s="143">
        <v>5</v>
      </c>
      <c r="AG80" s="143">
        <f>AF80+AE80</f>
        <v>5</v>
      </c>
      <c r="AH80" s="141">
        <v>0</v>
      </c>
      <c r="AI80" s="143">
        <v>5</v>
      </c>
      <c r="AJ80" s="143">
        <f>AI80+AH80</f>
        <v>5</v>
      </c>
      <c r="AK80" s="141">
        <v>0</v>
      </c>
      <c r="AL80" s="143">
        <v>5</v>
      </c>
      <c r="AM80" s="143">
        <f>AL80+AK80</f>
        <v>5</v>
      </c>
      <c r="AN80" s="141">
        <v>0</v>
      </c>
      <c r="AO80" s="143">
        <v>4</v>
      </c>
      <c r="AP80" s="143">
        <f>AO80+AN80</f>
        <v>4</v>
      </c>
      <c r="AQ80" s="141">
        <v>0</v>
      </c>
      <c r="AR80" s="143">
        <v>4</v>
      </c>
      <c r="AS80" s="143">
        <f>AR80+AQ80</f>
        <v>4</v>
      </c>
      <c r="AT80" s="141">
        <v>0</v>
      </c>
      <c r="AU80" s="143">
        <v>4</v>
      </c>
      <c r="AV80" s="143">
        <f>AU80+AT80</f>
        <v>4</v>
      </c>
      <c r="AW80" s="141">
        <v>0</v>
      </c>
      <c r="AX80" s="143">
        <v>4</v>
      </c>
      <c r="AY80" s="143">
        <f>AX80+AW80</f>
        <v>4</v>
      </c>
      <c r="AZ80" s="141">
        <v>0</v>
      </c>
      <c r="BA80" s="143">
        <v>4</v>
      </c>
      <c r="BB80" s="143">
        <f>BA80+AZ80</f>
        <v>4</v>
      </c>
      <c r="BC80" s="151">
        <v>0</v>
      </c>
      <c r="BD80" s="151">
        <v>4</v>
      </c>
      <c r="BE80" s="143">
        <f>BD80+BC80</f>
        <v>4</v>
      </c>
      <c r="BF80" s="151">
        <v>0</v>
      </c>
      <c r="BG80" s="151">
        <v>3</v>
      </c>
      <c r="BH80" s="143">
        <f>BG80+BF80</f>
        <v>3</v>
      </c>
      <c r="BI80" s="143">
        <v>0</v>
      </c>
      <c r="BJ80" s="143">
        <v>3</v>
      </c>
      <c r="BK80" s="143">
        <f>BJ80+BI80</f>
        <v>3</v>
      </c>
      <c r="BL80" s="141">
        <v>0</v>
      </c>
      <c r="BM80" s="142">
        <v>3</v>
      </c>
      <c r="BN80" s="143">
        <f>BM80+BL80</f>
        <v>3</v>
      </c>
      <c r="BO80" s="141">
        <v>0</v>
      </c>
      <c r="BP80" s="296">
        <v>3</v>
      </c>
      <c r="BQ80" s="143">
        <f>Table10093[[#This Row],[عام Public الربع الثاني عام2023م Quarter 2-2023]]+Table10093[[#This Row],[خاص Private الربع الثاني عام2023م Quarter 2-2023]]</f>
        <v>3</v>
      </c>
      <c r="BR80" s="141">
        <v>0</v>
      </c>
      <c r="BS80" s="296">
        <v>3</v>
      </c>
      <c r="BT80" s="143">
        <f>Table10093[[#This Row],[خاص Private الربع الثالث عام2023م Quarter 3-2023]]+Table10093[[#This Row],[عام Public الربع الثالث عام2023م Quarter 3-2023]]</f>
        <v>3</v>
      </c>
      <c r="BU80" s="141">
        <v>0</v>
      </c>
      <c r="BV80" s="142">
        <v>3</v>
      </c>
      <c r="BW80" s="143">
        <f>Table10093[[#This Row],[خاص Private لربع الرابع عام2023م Quarter 4-2023]]+Table10093[[#This Row],[عام Public الربع الرابع عام2023م Quarter 4-2023]]</f>
        <v>3</v>
      </c>
      <c r="BX80" s="297">
        <v>0</v>
      </c>
      <c r="BY80" s="297">
        <v>3</v>
      </c>
      <c r="BZ80" s="297">
        <f>Table10093[[#This Row],[عام Public الربع الأول عام2024م Quarter 1-2024]]+Table10093[[#This Row],[خاص Private الربع الأول عام2024م Quarter 1-2024]]</f>
        <v>3</v>
      </c>
      <c r="CA80" s="143">
        <v>0</v>
      </c>
      <c r="CB80" s="143">
        <v>3</v>
      </c>
      <c r="CC80" s="143">
        <f>Table10093[[#This Row],[عام Public الربع الثاني عام2024م Quarter 2-2024]]+Table10093[[#This Row],[خاص Private الربع الثاني عام2024م Quarter 2-2024]]</f>
        <v>3</v>
      </c>
      <c r="CD80" s="143">
        <v>0</v>
      </c>
      <c r="CE80" s="143">
        <v>3</v>
      </c>
      <c r="CF80" s="143">
        <f>Table10093[[#This Row],[خاص Private الربع الثالث عام2024م Quarter 3-2024]]+Table10093[[#This Row],[عام Public الربع الثالث عام2024م Quarter 3-2024]]</f>
        <v>3</v>
      </c>
      <c r="CG80" s="143">
        <v>0</v>
      </c>
      <c r="CH80" s="143">
        <v>3</v>
      </c>
      <c r="CI80" s="143">
        <v>3</v>
      </c>
      <c r="CJ80" s="143">
        <v>0</v>
      </c>
      <c r="CK80" s="143">
        <v>3</v>
      </c>
      <c r="CL80" s="143">
        <v>3</v>
      </c>
      <c r="CM80" s="143">
        <v>0</v>
      </c>
      <c r="CN80" s="143">
        <v>3</v>
      </c>
      <c r="CO80" s="143">
        <f>Table10093[[#This Row],[عام Public الربع الثاني عام2025م Quarter 2-2025]]+Table10093[[#This Row],[خاص Private الربع الثاني عام2025م Quarter 2-2025]]</f>
        <v>3</v>
      </c>
      <c r="CP80" s="246">
        <v>0</v>
      </c>
      <c r="CQ80" s="297">
        <v>3</v>
      </c>
      <c r="CR80" s="297">
        <v>3</v>
      </c>
    </row>
    <row r="81" spans="1:96" ht="48.95" customHeight="1" thickBot="1">
      <c r="A81" s="335">
        <v>69</v>
      </c>
      <c r="B81" s="359" t="s">
        <v>481</v>
      </c>
      <c r="C81" s="359" t="s">
        <v>482</v>
      </c>
      <c r="D81" s="141">
        <v>1</v>
      </c>
      <c r="E81" s="141">
        <v>0</v>
      </c>
      <c r="F81" s="141">
        <v>1</v>
      </c>
      <c r="G81" s="141">
        <v>1</v>
      </c>
      <c r="H81" s="141">
        <v>0</v>
      </c>
      <c r="I81" s="141">
        <v>1</v>
      </c>
      <c r="J81" s="141">
        <v>1</v>
      </c>
      <c r="K81" s="141">
        <v>0</v>
      </c>
      <c r="L81" s="141">
        <v>1</v>
      </c>
      <c r="M81" s="141">
        <v>1</v>
      </c>
      <c r="N81" s="143">
        <v>0</v>
      </c>
      <c r="O81" s="141">
        <v>1</v>
      </c>
      <c r="P81" s="141">
        <v>1</v>
      </c>
      <c r="Q81" s="143">
        <v>0</v>
      </c>
      <c r="R81" s="143">
        <v>1</v>
      </c>
      <c r="S81" s="141">
        <v>1</v>
      </c>
      <c r="T81" s="143">
        <v>0</v>
      </c>
      <c r="U81" s="143">
        <v>1</v>
      </c>
      <c r="V81" s="141">
        <v>0</v>
      </c>
      <c r="W81" s="143">
        <v>0</v>
      </c>
      <c r="X81" s="143">
        <f>W81+V81</f>
        <v>0</v>
      </c>
      <c r="Y81" s="141">
        <v>1</v>
      </c>
      <c r="Z81" s="143">
        <v>1</v>
      </c>
      <c r="AA81" s="143">
        <f>Z81+Y81</f>
        <v>2</v>
      </c>
      <c r="AB81" s="141">
        <v>1</v>
      </c>
      <c r="AC81" s="143">
        <v>1</v>
      </c>
      <c r="AD81" s="143">
        <f>AC81+AB81</f>
        <v>2</v>
      </c>
      <c r="AE81" s="141">
        <v>1</v>
      </c>
      <c r="AF81" s="143">
        <v>1</v>
      </c>
      <c r="AG81" s="143">
        <f>AF81+AE81</f>
        <v>2</v>
      </c>
      <c r="AH81" s="141">
        <v>1</v>
      </c>
      <c r="AI81" s="143">
        <v>1</v>
      </c>
      <c r="AJ81" s="143">
        <f>AI81+AH81</f>
        <v>2</v>
      </c>
      <c r="AK81" s="141">
        <v>1</v>
      </c>
      <c r="AL81" s="143">
        <v>1</v>
      </c>
      <c r="AM81" s="143">
        <f>AL81+AK81</f>
        <v>2</v>
      </c>
      <c r="AN81" s="141">
        <v>1</v>
      </c>
      <c r="AO81" s="143">
        <v>0</v>
      </c>
      <c r="AP81" s="143">
        <f>AO81+AN81</f>
        <v>1</v>
      </c>
      <c r="AQ81" s="141">
        <v>1</v>
      </c>
      <c r="AR81" s="143">
        <v>0</v>
      </c>
      <c r="AS81" s="143">
        <f>AR81+AQ81</f>
        <v>1</v>
      </c>
      <c r="AT81" s="141">
        <v>1</v>
      </c>
      <c r="AU81" s="143">
        <v>0</v>
      </c>
      <c r="AV81" s="143">
        <f>AU81+AT81</f>
        <v>1</v>
      </c>
      <c r="AW81" s="143">
        <f>AV81+AU81</f>
        <v>1</v>
      </c>
      <c r="AX81" s="141">
        <v>0</v>
      </c>
      <c r="AY81" s="143">
        <f>AX81+AW81</f>
        <v>1</v>
      </c>
      <c r="AZ81" s="143">
        <v>1</v>
      </c>
      <c r="BA81" s="141">
        <v>0</v>
      </c>
      <c r="BB81" s="143">
        <f>BA81+AZ81</f>
        <v>1</v>
      </c>
      <c r="BC81" s="143">
        <v>1</v>
      </c>
      <c r="BD81" s="141">
        <v>0</v>
      </c>
      <c r="BE81" s="143">
        <f>BD81+BC81</f>
        <v>1</v>
      </c>
      <c r="BF81" s="143">
        <v>1</v>
      </c>
      <c r="BG81" s="141">
        <v>0</v>
      </c>
      <c r="BH81" s="143">
        <f>BG81+BF81</f>
        <v>1</v>
      </c>
      <c r="BI81" s="143">
        <v>1</v>
      </c>
      <c r="BJ81" s="143">
        <v>0</v>
      </c>
      <c r="BK81" s="143">
        <f>BJ81+BI81</f>
        <v>1</v>
      </c>
      <c r="BL81" s="141">
        <v>1</v>
      </c>
      <c r="BM81" s="142">
        <v>0</v>
      </c>
      <c r="BN81" s="143">
        <f>BM81+BL81</f>
        <v>1</v>
      </c>
      <c r="BO81" s="141">
        <v>1</v>
      </c>
      <c r="BP81" s="150">
        <v>0</v>
      </c>
      <c r="BQ81" s="143">
        <f>Table10093[[#This Row],[عام Public الربع الثاني عام2023م Quarter 2-2023]]+Table10093[[#This Row],[خاص Private الربع الثاني عام2023م Quarter 2-2023]]</f>
        <v>1</v>
      </c>
      <c r="BR81" s="141">
        <v>1</v>
      </c>
      <c r="BS81" s="142">
        <v>0</v>
      </c>
      <c r="BT81" s="143">
        <f>Table10093[[#This Row],[خاص Private الربع الثالث عام2023م Quarter 3-2023]]+Table10093[[#This Row],[عام Public الربع الثالث عام2023م Quarter 3-2023]]</f>
        <v>1</v>
      </c>
      <c r="BU81" s="141">
        <v>1</v>
      </c>
      <c r="BV81" s="142">
        <v>0</v>
      </c>
      <c r="BW81" s="143">
        <f>Table10093[[#This Row],[خاص Private لربع الرابع عام2023م Quarter 4-2023]]+Table10093[[#This Row],[عام Public الربع الرابع عام2023م Quarter 4-2023]]</f>
        <v>1</v>
      </c>
      <c r="BX81" s="297">
        <v>1</v>
      </c>
      <c r="BY81" s="297">
        <v>0</v>
      </c>
      <c r="BZ81" s="297">
        <f>Table10093[[#This Row],[عام Public الربع الأول عام2024م Quarter 1-2024]]+Table10093[[#This Row],[خاص Private الربع الأول عام2024م Quarter 1-2024]]</f>
        <v>1</v>
      </c>
      <c r="CA81" s="143">
        <v>1</v>
      </c>
      <c r="CB81" s="143">
        <v>0</v>
      </c>
      <c r="CC81" s="143">
        <f>Table10093[[#This Row],[عام Public الربع الثاني عام2024م Quarter 2-2024]]+Table10093[[#This Row],[خاص Private الربع الثاني عام2024م Quarter 2-2024]]</f>
        <v>1</v>
      </c>
      <c r="CD81" s="143">
        <v>1</v>
      </c>
      <c r="CE81" s="143">
        <v>0</v>
      </c>
      <c r="CF81" s="143">
        <f>Table10093[[#This Row],[خاص Private الربع الثالث عام2024م Quarter 3-2024]]+Table10093[[#This Row],[عام Public الربع الثالث عام2024م Quarter 3-2024]]</f>
        <v>1</v>
      </c>
      <c r="CG81" s="143">
        <v>3</v>
      </c>
      <c r="CH81" s="143">
        <v>0</v>
      </c>
      <c r="CI81" s="143">
        <v>3</v>
      </c>
      <c r="CJ81" s="143">
        <v>3</v>
      </c>
      <c r="CK81" s="143">
        <v>0</v>
      </c>
      <c r="CL81" s="143">
        <v>3</v>
      </c>
      <c r="CM81" s="143">
        <v>3</v>
      </c>
      <c r="CN81" s="143">
        <v>0</v>
      </c>
      <c r="CO81" s="143">
        <f>Table10093[[#This Row],[عام Public الربع الثاني عام2025م Quarter 2-2025]]+Table10093[[#This Row],[خاص Private الربع الثاني عام2025م Quarter 2-2025]]</f>
        <v>3</v>
      </c>
      <c r="CP81" s="246">
        <v>3</v>
      </c>
      <c r="CQ81" s="297">
        <v>0</v>
      </c>
      <c r="CR81" s="297">
        <v>3</v>
      </c>
    </row>
    <row r="82" spans="1:96" ht="48.95" customHeight="1" thickBot="1">
      <c r="A82" s="335">
        <v>70</v>
      </c>
      <c r="B82" s="144" t="s">
        <v>594</v>
      </c>
      <c r="C82" s="144" t="s">
        <v>739</v>
      </c>
      <c r="D82" s="147" t="s">
        <v>5</v>
      </c>
      <c r="E82" s="147" t="s">
        <v>5</v>
      </c>
      <c r="F82" s="147" t="s">
        <v>5</v>
      </c>
      <c r="G82" s="147" t="s">
        <v>5</v>
      </c>
      <c r="H82" s="147" t="s">
        <v>5</v>
      </c>
      <c r="I82" s="147" t="s">
        <v>5</v>
      </c>
      <c r="J82" s="147" t="s">
        <v>5</v>
      </c>
      <c r="K82" s="147" t="s">
        <v>5</v>
      </c>
      <c r="L82" s="147" t="s">
        <v>5</v>
      </c>
      <c r="M82" s="147" t="s">
        <v>5</v>
      </c>
      <c r="N82" s="146" t="s">
        <v>5</v>
      </c>
      <c r="O82" s="147" t="s">
        <v>5</v>
      </c>
      <c r="P82" s="147" t="s">
        <v>5</v>
      </c>
      <c r="Q82" s="146" t="s">
        <v>5</v>
      </c>
      <c r="R82" s="147" t="s">
        <v>5</v>
      </c>
      <c r="S82" s="147" t="s">
        <v>5</v>
      </c>
      <c r="T82" s="146" t="s">
        <v>5</v>
      </c>
      <c r="U82" s="147" t="s">
        <v>5</v>
      </c>
      <c r="V82" s="147" t="s">
        <v>5</v>
      </c>
      <c r="W82" s="146" t="s">
        <v>5</v>
      </c>
      <c r="X82" s="143" t="s">
        <v>5</v>
      </c>
      <c r="Y82" s="147" t="s">
        <v>5</v>
      </c>
      <c r="Z82" s="146" t="s">
        <v>5</v>
      </c>
      <c r="AA82" s="143" t="s">
        <v>5</v>
      </c>
      <c r="AB82" s="143" t="s">
        <v>5</v>
      </c>
      <c r="AC82" s="142" t="s">
        <v>5</v>
      </c>
      <c r="AD82" s="143" t="s">
        <v>5</v>
      </c>
      <c r="AE82" s="143" t="s">
        <v>5</v>
      </c>
      <c r="AF82" s="142" t="s">
        <v>5</v>
      </c>
      <c r="AG82" s="143" t="s">
        <v>5</v>
      </c>
      <c r="AH82" s="143" t="s">
        <v>5</v>
      </c>
      <c r="AI82" s="142" t="s">
        <v>5</v>
      </c>
      <c r="AJ82" s="143" t="s">
        <v>5</v>
      </c>
      <c r="AK82" s="143" t="s">
        <v>5</v>
      </c>
      <c r="AL82" s="142" t="s">
        <v>5</v>
      </c>
      <c r="AM82" s="143" t="s">
        <v>5</v>
      </c>
      <c r="AN82" s="143" t="s">
        <v>5</v>
      </c>
      <c r="AO82" s="142" t="s">
        <v>5</v>
      </c>
      <c r="AP82" s="143" t="s">
        <v>5</v>
      </c>
      <c r="AQ82" s="143" t="s">
        <v>5</v>
      </c>
      <c r="AR82" s="142" t="s">
        <v>5</v>
      </c>
      <c r="AS82" s="143" t="s">
        <v>5</v>
      </c>
      <c r="AT82" s="143" t="s">
        <v>5</v>
      </c>
      <c r="AU82" s="142" t="s">
        <v>5</v>
      </c>
      <c r="AV82" s="143" t="s">
        <v>5</v>
      </c>
      <c r="AW82" s="143" t="s">
        <v>5</v>
      </c>
      <c r="AX82" s="142" t="s">
        <v>5</v>
      </c>
      <c r="AY82" s="143" t="s">
        <v>5</v>
      </c>
      <c r="AZ82" s="143" t="s">
        <v>5</v>
      </c>
      <c r="BA82" s="143" t="s">
        <v>5</v>
      </c>
      <c r="BB82" s="143" t="s">
        <v>5</v>
      </c>
      <c r="BC82" s="165" t="s">
        <v>5</v>
      </c>
      <c r="BD82" s="146" t="s">
        <v>5</v>
      </c>
      <c r="BE82" s="143" t="s">
        <v>5</v>
      </c>
      <c r="BF82" s="165" t="s">
        <v>5</v>
      </c>
      <c r="BG82" s="146" t="s">
        <v>5</v>
      </c>
      <c r="BH82" s="143" t="s">
        <v>5</v>
      </c>
      <c r="BI82" s="143" t="s">
        <v>5</v>
      </c>
      <c r="BJ82" s="143" t="s">
        <v>5</v>
      </c>
      <c r="BK82" s="143" t="s">
        <v>5</v>
      </c>
      <c r="BL82" s="143" t="s">
        <v>5</v>
      </c>
      <c r="BM82" s="142" t="s">
        <v>5</v>
      </c>
      <c r="BN82" s="143" t="s">
        <v>5</v>
      </c>
      <c r="BO82" s="143" t="s">
        <v>5</v>
      </c>
      <c r="BP82" s="142" t="s">
        <v>5</v>
      </c>
      <c r="BQ82" s="143" t="s">
        <v>5</v>
      </c>
      <c r="BR82" s="143" t="s">
        <v>5</v>
      </c>
      <c r="BS82" s="142" t="s">
        <v>5</v>
      </c>
      <c r="BT82" s="143" t="s">
        <v>5</v>
      </c>
      <c r="BU82" s="143" t="s">
        <v>5</v>
      </c>
      <c r="BV82" s="142" t="s">
        <v>5</v>
      </c>
      <c r="BW82" s="143" t="s">
        <v>5</v>
      </c>
      <c r="BX82" s="143">
        <v>0</v>
      </c>
      <c r="BY82" s="143">
        <v>1</v>
      </c>
      <c r="BZ82" s="143">
        <f>Table10093[[#This Row],[عام Public الربع الأول عام2024م Quarter 1-2024]]+Table10093[[#This Row],[خاص Private الربع الأول عام2024م Quarter 1-2024]]</f>
        <v>1</v>
      </c>
      <c r="CA82" s="143">
        <v>0</v>
      </c>
      <c r="CB82" s="143">
        <v>1</v>
      </c>
      <c r="CC82" s="143">
        <f>Table10093[[#This Row],[عام Public الربع الثاني عام2024م Quarter 2-2024]]+Table10093[[#This Row],[خاص Private الربع الثاني عام2024م Quarter 2-2024]]</f>
        <v>1</v>
      </c>
      <c r="CD82" s="143">
        <v>0</v>
      </c>
      <c r="CE82" s="143">
        <v>1</v>
      </c>
      <c r="CF82" s="143">
        <f>Table10093[[#This Row],[خاص Private الربع الثالث عام2024م Quarter 3-2024]]+Table10093[[#This Row],[عام Public الربع الثالث عام2024م Quarter 3-2024]]</f>
        <v>1</v>
      </c>
      <c r="CG82" s="143">
        <v>0</v>
      </c>
      <c r="CH82" s="143">
        <v>2</v>
      </c>
      <c r="CI82" s="143">
        <v>2</v>
      </c>
      <c r="CJ82" s="143">
        <v>0</v>
      </c>
      <c r="CK82" s="143">
        <v>3</v>
      </c>
      <c r="CL82" s="143">
        <v>3</v>
      </c>
      <c r="CM82" s="143">
        <v>0</v>
      </c>
      <c r="CN82" s="143">
        <v>3</v>
      </c>
      <c r="CO82" s="143">
        <f>Table10093[[#This Row],[عام Public الربع الثاني عام2025م Quarter 2-2025]]+Table10093[[#This Row],[خاص Private الربع الثاني عام2025م Quarter 2-2025]]</f>
        <v>3</v>
      </c>
      <c r="CP82" s="246">
        <v>0</v>
      </c>
      <c r="CQ82" s="297">
        <v>3</v>
      </c>
      <c r="CR82" s="297">
        <v>3</v>
      </c>
    </row>
    <row r="83" spans="1:96" ht="48.95" customHeight="1" thickBot="1">
      <c r="A83" s="335">
        <v>76</v>
      </c>
      <c r="B83" s="144" t="s">
        <v>664</v>
      </c>
      <c r="C83" s="144" t="s">
        <v>565</v>
      </c>
      <c r="D83" s="201" t="s">
        <v>5</v>
      </c>
      <c r="E83" s="201" t="s">
        <v>5</v>
      </c>
      <c r="F83" s="201" t="s">
        <v>5</v>
      </c>
      <c r="G83" s="201" t="s">
        <v>5</v>
      </c>
      <c r="H83" s="201" t="s">
        <v>5</v>
      </c>
      <c r="I83" s="201" t="s">
        <v>5</v>
      </c>
      <c r="J83" s="201" t="s">
        <v>5</v>
      </c>
      <c r="K83" s="201" t="s">
        <v>5</v>
      </c>
      <c r="L83" s="201" t="s">
        <v>5</v>
      </c>
      <c r="M83" s="201" t="s">
        <v>5</v>
      </c>
      <c r="N83" s="294" t="s">
        <v>5</v>
      </c>
      <c r="O83" s="201" t="s">
        <v>5</v>
      </c>
      <c r="P83" s="201" t="s">
        <v>5</v>
      </c>
      <c r="Q83" s="294" t="s">
        <v>5</v>
      </c>
      <c r="R83" s="201" t="s">
        <v>5</v>
      </c>
      <c r="S83" s="201" t="s">
        <v>5</v>
      </c>
      <c r="T83" s="294" t="s">
        <v>5</v>
      </c>
      <c r="U83" s="201" t="s">
        <v>5</v>
      </c>
      <c r="V83" s="201" t="s">
        <v>5</v>
      </c>
      <c r="W83" s="294" t="s">
        <v>5</v>
      </c>
      <c r="X83" s="178" t="s">
        <v>5</v>
      </c>
      <c r="Y83" s="201" t="s">
        <v>5</v>
      </c>
      <c r="Z83" s="294" t="s">
        <v>5</v>
      </c>
      <c r="AA83" s="178" t="s">
        <v>5</v>
      </c>
      <c r="AB83" s="178" t="s">
        <v>5</v>
      </c>
      <c r="AC83" s="195" t="s">
        <v>5</v>
      </c>
      <c r="AD83" s="178" t="s">
        <v>5</v>
      </c>
      <c r="AE83" s="178" t="s">
        <v>5</v>
      </c>
      <c r="AF83" s="195" t="s">
        <v>5</v>
      </c>
      <c r="AG83" s="178" t="s">
        <v>5</v>
      </c>
      <c r="AH83" s="178" t="s">
        <v>5</v>
      </c>
      <c r="AI83" s="195" t="s">
        <v>5</v>
      </c>
      <c r="AJ83" s="178" t="s">
        <v>5</v>
      </c>
      <c r="AK83" s="178" t="s">
        <v>5</v>
      </c>
      <c r="AL83" s="195" t="s">
        <v>5</v>
      </c>
      <c r="AM83" s="178" t="s">
        <v>5</v>
      </c>
      <c r="AN83" s="178" t="s">
        <v>5</v>
      </c>
      <c r="AO83" s="195" t="s">
        <v>5</v>
      </c>
      <c r="AP83" s="178" t="s">
        <v>5</v>
      </c>
      <c r="AQ83" s="178" t="s">
        <v>5</v>
      </c>
      <c r="AR83" s="195" t="s">
        <v>5</v>
      </c>
      <c r="AS83" s="178" t="s">
        <v>5</v>
      </c>
      <c r="AT83" s="178" t="s">
        <v>5</v>
      </c>
      <c r="AU83" s="195" t="s">
        <v>5</v>
      </c>
      <c r="AV83" s="178" t="s">
        <v>5</v>
      </c>
      <c r="AW83" s="178" t="s">
        <v>5</v>
      </c>
      <c r="AX83" s="195" t="s">
        <v>5</v>
      </c>
      <c r="AY83" s="178" t="s">
        <v>5</v>
      </c>
      <c r="AZ83" s="178" t="s">
        <v>5</v>
      </c>
      <c r="BA83" s="178" t="s">
        <v>5</v>
      </c>
      <c r="BB83" s="178" t="s">
        <v>5</v>
      </c>
      <c r="BC83" s="465" t="s">
        <v>5</v>
      </c>
      <c r="BD83" s="294" t="s">
        <v>5</v>
      </c>
      <c r="BE83" s="178" t="s">
        <v>5</v>
      </c>
      <c r="BF83" s="465" t="s">
        <v>5</v>
      </c>
      <c r="BG83" s="294" t="s">
        <v>5</v>
      </c>
      <c r="BH83" s="178" t="s">
        <v>5</v>
      </c>
      <c r="BI83" s="178" t="s">
        <v>5</v>
      </c>
      <c r="BJ83" s="178" t="s">
        <v>5</v>
      </c>
      <c r="BK83" s="178" t="s">
        <v>5</v>
      </c>
      <c r="BL83" s="178" t="s">
        <v>5</v>
      </c>
      <c r="BM83" s="195" t="s">
        <v>5</v>
      </c>
      <c r="BN83" s="178" t="s">
        <v>5</v>
      </c>
      <c r="BO83" s="141">
        <v>1</v>
      </c>
      <c r="BP83" s="142">
        <v>0</v>
      </c>
      <c r="BQ83" s="178">
        <f>Table10093[[#This Row],[عام Public الربع الثاني عام2023م Quarter 2-2023]]+Table10093[[#This Row],[خاص Private الربع الثاني عام2023م Quarter 2-2023]]</f>
        <v>1</v>
      </c>
      <c r="BR83" s="141">
        <v>1</v>
      </c>
      <c r="BS83" s="142">
        <v>0</v>
      </c>
      <c r="BT83" s="178">
        <f>Table10093[[#This Row],[خاص Private الربع الثالث عام2023م Quarter 3-2023]]+Table10093[[#This Row],[عام Public الربع الثالث عام2023م Quarter 3-2023]]</f>
        <v>1</v>
      </c>
      <c r="BU83" s="141">
        <v>1</v>
      </c>
      <c r="BV83" s="142">
        <v>0</v>
      </c>
      <c r="BW83" s="143">
        <f>Table10093[[#This Row],[خاص Private لربع الرابع عام2023م Quarter 4-2023]]+Table10093[[#This Row],[عام Public الربع الرابع عام2023م Quarter 4-2023]]</f>
        <v>1</v>
      </c>
      <c r="BX83" s="143">
        <v>1</v>
      </c>
      <c r="BY83" s="143">
        <v>0</v>
      </c>
      <c r="BZ83" s="143">
        <f>Table10093[[#This Row],[عام Public الربع الأول عام2024م Quarter 1-2024]]+Table10093[[#This Row],[خاص Private الربع الأول عام2024م Quarter 1-2024]]</f>
        <v>1</v>
      </c>
      <c r="CA83" s="143">
        <v>1</v>
      </c>
      <c r="CB83" s="143">
        <v>0</v>
      </c>
      <c r="CC83" s="143">
        <f>Table10093[[#This Row],[عام Public الربع الثاني عام2024م Quarter 2-2024]]+Table10093[[#This Row],[خاص Private الربع الثاني عام2024م Quarter 2-2024]]</f>
        <v>1</v>
      </c>
      <c r="CD83" s="143">
        <v>1</v>
      </c>
      <c r="CE83" s="143">
        <v>1</v>
      </c>
      <c r="CF83" s="143">
        <f>Table10093[[#This Row],[خاص Private الربع الثالث عام2024م Quarter 3-2024]]+Table10093[[#This Row],[عام Public الربع الثالث عام2024م Quarter 3-2024]]</f>
        <v>2</v>
      </c>
      <c r="CG83" s="143">
        <v>1</v>
      </c>
      <c r="CH83" s="143">
        <v>2</v>
      </c>
      <c r="CI83" s="143">
        <v>3</v>
      </c>
      <c r="CJ83" s="143">
        <v>1</v>
      </c>
      <c r="CK83" s="143">
        <v>1</v>
      </c>
      <c r="CL83" s="143">
        <v>2</v>
      </c>
      <c r="CM83" s="143">
        <v>1</v>
      </c>
      <c r="CN83" s="143">
        <v>1</v>
      </c>
      <c r="CO83" s="143">
        <f>Table10093[[#This Row],[عام Public الربع الثاني عام2025م Quarter 2-2025]]+Table10093[[#This Row],[خاص Private الربع الثاني عام2025م Quarter 2-2025]]</f>
        <v>2</v>
      </c>
      <c r="CP83" s="246">
        <v>1</v>
      </c>
      <c r="CQ83" s="297">
        <v>2</v>
      </c>
      <c r="CR83" s="297">
        <v>3</v>
      </c>
    </row>
    <row r="84" spans="1:96" ht="48.95" customHeight="1" thickBot="1">
      <c r="A84" s="335">
        <v>97</v>
      </c>
      <c r="B84" s="144" t="s">
        <v>475</v>
      </c>
      <c r="C84" s="144" t="s">
        <v>476</v>
      </c>
      <c r="D84" s="145">
        <v>0</v>
      </c>
      <c r="E84" s="145">
        <v>3</v>
      </c>
      <c r="F84" s="145">
        <v>3</v>
      </c>
      <c r="G84" s="145">
        <v>0</v>
      </c>
      <c r="H84" s="145">
        <v>3</v>
      </c>
      <c r="I84" s="145">
        <v>3</v>
      </c>
      <c r="J84" s="145">
        <v>0</v>
      </c>
      <c r="K84" s="145">
        <v>3</v>
      </c>
      <c r="L84" s="145">
        <v>3</v>
      </c>
      <c r="M84" s="145">
        <v>0</v>
      </c>
      <c r="N84" s="146">
        <v>3</v>
      </c>
      <c r="O84" s="145">
        <v>3</v>
      </c>
      <c r="P84" s="145">
        <v>0</v>
      </c>
      <c r="Q84" s="146">
        <v>3</v>
      </c>
      <c r="R84" s="147">
        <v>3</v>
      </c>
      <c r="S84" s="145">
        <v>0</v>
      </c>
      <c r="T84" s="146">
        <v>3</v>
      </c>
      <c r="U84" s="147">
        <v>3</v>
      </c>
      <c r="V84" s="145">
        <v>0</v>
      </c>
      <c r="W84" s="146">
        <v>3</v>
      </c>
      <c r="X84" s="143">
        <f>W84+V84</f>
        <v>3</v>
      </c>
      <c r="Y84" s="145">
        <v>0</v>
      </c>
      <c r="Z84" s="146">
        <v>3</v>
      </c>
      <c r="AA84" s="143">
        <f>Z84+Y84</f>
        <v>3</v>
      </c>
      <c r="AB84" s="141">
        <v>0</v>
      </c>
      <c r="AC84" s="142">
        <v>3</v>
      </c>
      <c r="AD84" s="143">
        <f>AC84+AB84</f>
        <v>3</v>
      </c>
      <c r="AE84" s="141">
        <v>0</v>
      </c>
      <c r="AF84" s="142">
        <v>3</v>
      </c>
      <c r="AG84" s="143">
        <f>AF84+AE84</f>
        <v>3</v>
      </c>
      <c r="AH84" s="141">
        <v>0</v>
      </c>
      <c r="AI84" s="142">
        <v>3</v>
      </c>
      <c r="AJ84" s="143">
        <f>AI84+AH84</f>
        <v>3</v>
      </c>
      <c r="AK84" s="141">
        <v>0</v>
      </c>
      <c r="AL84" s="142">
        <v>3</v>
      </c>
      <c r="AM84" s="143">
        <f>AL84+AK84</f>
        <v>3</v>
      </c>
      <c r="AN84" s="141">
        <v>0</v>
      </c>
      <c r="AO84" s="142">
        <v>3</v>
      </c>
      <c r="AP84" s="143">
        <f>AO84+AN84</f>
        <v>3</v>
      </c>
      <c r="AQ84" s="141">
        <v>0</v>
      </c>
      <c r="AR84" s="142">
        <v>3</v>
      </c>
      <c r="AS84" s="143">
        <f>AR84+AQ84</f>
        <v>3</v>
      </c>
      <c r="AT84" s="141">
        <v>0</v>
      </c>
      <c r="AU84" s="142">
        <v>3</v>
      </c>
      <c r="AV84" s="143">
        <f>AU84+AT84</f>
        <v>3</v>
      </c>
      <c r="AW84" s="141">
        <v>0</v>
      </c>
      <c r="AX84" s="142">
        <v>3</v>
      </c>
      <c r="AY84" s="143">
        <f>AX84+AW84</f>
        <v>3</v>
      </c>
      <c r="AZ84" s="141">
        <v>0</v>
      </c>
      <c r="BA84" s="142">
        <v>3</v>
      </c>
      <c r="BB84" s="143">
        <f>BA84+AZ84</f>
        <v>3</v>
      </c>
      <c r="BC84" s="360">
        <v>0</v>
      </c>
      <c r="BD84" s="361">
        <v>3</v>
      </c>
      <c r="BE84" s="143">
        <f>BD84+BC84</f>
        <v>3</v>
      </c>
      <c r="BF84" s="360">
        <v>0</v>
      </c>
      <c r="BG84" s="361">
        <v>3</v>
      </c>
      <c r="BH84" s="143">
        <f>BG84+BF84</f>
        <v>3</v>
      </c>
      <c r="BI84" s="143">
        <v>0</v>
      </c>
      <c r="BJ84" s="143">
        <v>3</v>
      </c>
      <c r="BK84" s="143">
        <f>BJ84+BI84</f>
        <v>3</v>
      </c>
      <c r="BL84" s="141">
        <v>0</v>
      </c>
      <c r="BM84" s="142">
        <v>3</v>
      </c>
      <c r="BN84" s="143">
        <f>BM84+BL84</f>
        <v>3</v>
      </c>
      <c r="BO84" s="141">
        <v>0</v>
      </c>
      <c r="BP84" s="142">
        <v>3</v>
      </c>
      <c r="BQ84" s="143">
        <f>Table10093[[#This Row],[عام Public الربع الثاني عام2023م Quarter 2-2023]]+Table10093[[#This Row],[خاص Private الربع الثاني عام2023م Quarter 2-2023]]</f>
        <v>3</v>
      </c>
      <c r="BR84" s="141">
        <v>0</v>
      </c>
      <c r="BS84" s="142">
        <v>3</v>
      </c>
      <c r="BT84" s="143">
        <f>Table10093[[#This Row],[خاص Private الربع الثالث عام2023م Quarter 3-2023]]+Table10093[[#This Row],[عام Public الربع الثالث عام2023م Quarter 3-2023]]</f>
        <v>3</v>
      </c>
      <c r="BU84" s="141">
        <v>0</v>
      </c>
      <c r="BV84" s="142">
        <v>3</v>
      </c>
      <c r="BW84" s="143">
        <f>Table10093[[#This Row],[خاص Private لربع الرابع عام2023م Quarter 4-2023]]+Table10093[[#This Row],[عام Public الربع الرابع عام2023م Quarter 4-2023]]</f>
        <v>3</v>
      </c>
      <c r="BX84" s="143">
        <v>0</v>
      </c>
      <c r="BY84" s="143">
        <v>3</v>
      </c>
      <c r="BZ84" s="143">
        <f>Table10093[[#This Row],[عام Public الربع الأول عام2024م Quarter 1-2024]]+Table10093[[#This Row],[خاص Private الربع الأول عام2024م Quarter 1-2024]]</f>
        <v>3</v>
      </c>
      <c r="CA84" s="143">
        <v>0</v>
      </c>
      <c r="CB84" s="143">
        <v>3</v>
      </c>
      <c r="CC84" s="143">
        <f>Table10093[[#This Row],[عام Public الربع الثاني عام2024م Quarter 2-2024]]+Table10093[[#This Row],[خاص Private الربع الثاني عام2024م Quarter 2-2024]]</f>
        <v>3</v>
      </c>
      <c r="CD84" s="143">
        <v>0</v>
      </c>
      <c r="CE84" s="143">
        <v>3</v>
      </c>
      <c r="CF84" s="143">
        <f>Table10093[[#This Row],[خاص Private الربع الثالث عام2024م Quarter 3-2024]]+Table10093[[#This Row],[عام Public الربع الثالث عام2024م Quarter 3-2024]]</f>
        <v>3</v>
      </c>
      <c r="CG84" s="143">
        <v>0</v>
      </c>
      <c r="CH84" s="143">
        <v>3</v>
      </c>
      <c r="CI84" s="143">
        <v>3</v>
      </c>
      <c r="CJ84" s="143">
        <v>0</v>
      </c>
      <c r="CK84" s="143">
        <v>0</v>
      </c>
      <c r="CL84" s="143">
        <v>0</v>
      </c>
      <c r="CM84" s="143">
        <v>0</v>
      </c>
      <c r="CN84" s="143">
        <v>0</v>
      </c>
      <c r="CO84" s="143">
        <f>Table10093[[#This Row],[عام Public الربع الثاني عام2025م Quarter 2-2025]]+Table10093[[#This Row],[خاص Private الربع الثاني عام2025م Quarter 2-2025]]</f>
        <v>0</v>
      </c>
      <c r="CP84" s="246">
        <v>0</v>
      </c>
      <c r="CQ84" s="297">
        <v>3</v>
      </c>
      <c r="CR84" s="297">
        <v>3</v>
      </c>
    </row>
    <row r="85" spans="1:96" ht="48.95" customHeight="1" thickBot="1">
      <c r="A85" s="335">
        <v>65</v>
      </c>
      <c r="B85" s="144" t="s">
        <v>683</v>
      </c>
      <c r="C85" s="144" t="s">
        <v>684</v>
      </c>
      <c r="D85" s="145" t="s">
        <v>5</v>
      </c>
      <c r="E85" s="145" t="s">
        <v>5</v>
      </c>
      <c r="F85" s="145" t="s">
        <v>5</v>
      </c>
      <c r="G85" s="145" t="s">
        <v>5</v>
      </c>
      <c r="H85" s="145" t="s">
        <v>5</v>
      </c>
      <c r="I85" s="145" t="s">
        <v>5</v>
      </c>
      <c r="J85" s="145" t="s">
        <v>5</v>
      </c>
      <c r="K85" s="145" t="s">
        <v>5</v>
      </c>
      <c r="L85" s="145" t="s">
        <v>5</v>
      </c>
      <c r="M85" s="145" t="s">
        <v>5</v>
      </c>
      <c r="N85" s="155" t="s">
        <v>5</v>
      </c>
      <c r="O85" s="145" t="s">
        <v>5</v>
      </c>
      <c r="P85" s="145" t="s">
        <v>5</v>
      </c>
      <c r="Q85" s="155" t="s">
        <v>5</v>
      </c>
      <c r="R85" s="145" t="s">
        <v>5</v>
      </c>
      <c r="S85" s="145" t="s">
        <v>5</v>
      </c>
      <c r="T85" s="155" t="s">
        <v>5</v>
      </c>
      <c r="U85" s="145" t="s">
        <v>5</v>
      </c>
      <c r="V85" s="145" t="s">
        <v>5</v>
      </c>
      <c r="W85" s="155" t="s">
        <v>5</v>
      </c>
      <c r="X85" s="141" t="s">
        <v>5</v>
      </c>
      <c r="Y85" s="145" t="s">
        <v>5</v>
      </c>
      <c r="Z85" s="155" t="s">
        <v>5</v>
      </c>
      <c r="AA85" s="141" t="s">
        <v>5</v>
      </c>
      <c r="AB85" s="141" t="s">
        <v>5</v>
      </c>
      <c r="AC85" s="150" t="s">
        <v>5</v>
      </c>
      <c r="AD85" s="141" t="s">
        <v>5</v>
      </c>
      <c r="AE85" s="141" t="s">
        <v>5</v>
      </c>
      <c r="AF85" s="150" t="s">
        <v>5</v>
      </c>
      <c r="AG85" s="141" t="s">
        <v>5</v>
      </c>
      <c r="AH85" s="141" t="s">
        <v>5</v>
      </c>
      <c r="AI85" s="150" t="s">
        <v>5</v>
      </c>
      <c r="AJ85" s="141" t="s">
        <v>5</v>
      </c>
      <c r="AK85" s="141" t="s">
        <v>5</v>
      </c>
      <c r="AL85" s="150" t="s">
        <v>5</v>
      </c>
      <c r="AM85" s="141" t="s">
        <v>5</v>
      </c>
      <c r="AN85" s="141" t="s">
        <v>5</v>
      </c>
      <c r="AO85" s="150" t="s">
        <v>5</v>
      </c>
      <c r="AP85" s="141" t="s">
        <v>5</v>
      </c>
      <c r="AQ85" s="141" t="s">
        <v>5</v>
      </c>
      <c r="AR85" s="150" t="s">
        <v>5</v>
      </c>
      <c r="AS85" s="141" t="s">
        <v>5</v>
      </c>
      <c r="AT85" s="141" t="s">
        <v>5</v>
      </c>
      <c r="AU85" s="150" t="s">
        <v>5</v>
      </c>
      <c r="AV85" s="141" t="s">
        <v>5</v>
      </c>
      <c r="AW85" s="141" t="s">
        <v>5</v>
      </c>
      <c r="AX85" s="150" t="s">
        <v>5</v>
      </c>
      <c r="AY85" s="141" t="s">
        <v>5</v>
      </c>
      <c r="AZ85" s="141" t="s">
        <v>5</v>
      </c>
      <c r="BA85" s="150" t="s">
        <v>5</v>
      </c>
      <c r="BB85" s="141" t="s">
        <v>5</v>
      </c>
      <c r="BC85" s="153" t="s">
        <v>5</v>
      </c>
      <c r="BD85" s="155" t="s">
        <v>5</v>
      </c>
      <c r="BE85" s="141" t="s">
        <v>5</v>
      </c>
      <c r="BF85" s="153" t="s">
        <v>5</v>
      </c>
      <c r="BG85" s="155" t="s">
        <v>5</v>
      </c>
      <c r="BH85" s="141" t="s">
        <v>5</v>
      </c>
      <c r="BI85" s="141" t="s">
        <v>5</v>
      </c>
      <c r="BJ85" s="141" t="s">
        <v>5</v>
      </c>
      <c r="BK85" s="141" t="s">
        <v>5</v>
      </c>
      <c r="BL85" s="141" t="s">
        <v>5</v>
      </c>
      <c r="BM85" s="150" t="s">
        <v>5</v>
      </c>
      <c r="BN85" s="141" t="s">
        <v>5</v>
      </c>
      <c r="BO85" s="141" t="s">
        <v>5</v>
      </c>
      <c r="BP85" s="150" t="s">
        <v>5</v>
      </c>
      <c r="BQ85" s="141" t="s">
        <v>5</v>
      </c>
      <c r="BR85" s="141" t="s">
        <v>5</v>
      </c>
      <c r="BS85" s="150" t="s">
        <v>5</v>
      </c>
      <c r="BT85" s="141" t="s">
        <v>5</v>
      </c>
      <c r="BU85" s="141">
        <v>0</v>
      </c>
      <c r="BV85" s="142">
        <v>1</v>
      </c>
      <c r="BW85" s="143">
        <f>Table10093[[#This Row],[خاص Private لربع الرابع عام2023م Quarter 4-2023]]+Table10093[[#This Row],[عام Public الربع الرابع عام2023م Quarter 4-2023]]</f>
        <v>1</v>
      </c>
      <c r="BX85" s="143">
        <v>0</v>
      </c>
      <c r="BY85" s="143">
        <v>1</v>
      </c>
      <c r="BZ85" s="143">
        <f>Table10093[[#This Row],[عام Public الربع الأول عام2024م Quarter 1-2024]]+Table10093[[#This Row],[خاص Private الربع الأول عام2024م Quarter 1-2024]]</f>
        <v>1</v>
      </c>
      <c r="CA85" s="143">
        <v>0</v>
      </c>
      <c r="CB85" s="143">
        <v>1</v>
      </c>
      <c r="CC85" s="143">
        <f>Table10093[[#This Row],[عام Public الربع الثاني عام2024م Quarter 2-2024]]+Table10093[[#This Row],[خاص Private الربع الثاني عام2024م Quarter 2-2024]]</f>
        <v>1</v>
      </c>
      <c r="CD85" s="143">
        <v>0</v>
      </c>
      <c r="CE85" s="143">
        <v>3</v>
      </c>
      <c r="CF85" s="143">
        <f>Table10093[[#This Row],[خاص Private الربع الثالث عام2024م Quarter 3-2024]]+Table10093[[#This Row],[عام Public الربع الثالث عام2024م Quarter 3-2024]]</f>
        <v>3</v>
      </c>
      <c r="CG85" s="143">
        <v>0</v>
      </c>
      <c r="CH85" s="143">
        <v>5</v>
      </c>
      <c r="CI85" s="143">
        <v>5</v>
      </c>
      <c r="CJ85" s="143">
        <v>0</v>
      </c>
      <c r="CK85" s="143">
        <v>5</v>
      </c>
      <c r="CL85" s="143">
        <v>5</v>
      </c>
      <c r="CM85" s="143">
        <v>0</v>
      </c>
      <c r="CN85" s="143">
        <v>3</v>
      </c>
      <c r="CO85" s="143">
        <f>Table10093[[#This Row],[عام Public الربع الثاني عام2025م Quarter 2-2025]]+Table10093[[#This Row],[خاص Private الربع الثاني عام2025م Quarter 2-2025]]</f>
        <v>3</v>
      </c>
      <c r="CP85" s="246">
        <v>0</v>
      </c>
      <c r="CQ85" s="297">
        <v>2</v>
      </c>
      <c r="CR85" s="297">
        <v>2</v>
      </c>
    </row>
    <row r="86" spans="1:96" ht="48.95" customHeight="1" thickBot="1">
      <c r="A86" s="335">
        <v>66</v>
      </c>
      <c r="B86" s="144" t="s">
        <v>1166</v>
      </c>
      <c r="C86" s="144" t="s">
        <v>1167</v>
      </c>
      <c r="D86" s="145">
        <v>1</v>
      </c>
      <c r="E86" s="145">
        <v>5</v>
      </c>
      <c r="F86" s="145">
        <v>6</v>
      </c>
      <c r="G86" s="145">
        <v>1</v>
      </c>
      <c r="H86" s="145">
        <v>5</v>
      </c>
      <c r="I86" s="145">
        <v>6</v>
      </c>
      <c r="J86" s="145">
        <v>1</v>
      </c>
      <c r="K86" s="145">
        <v>4</v>
      </c>
      <c r="L86" s="145">
        <v>5</v>
      </c>
      <c r="M86" s="145">
        <v>0</v>
      </c>
      <c r="N86" s="146">
        <v>4</v>
      </c>
      <c r="O86" s="145">
        <v>4</v>
      </c>
      <c r="P86" s="145">
        <v>0</v>
      </c>
      <c r="Q86" s="146">
        <v>4</v>
      </c>
      <c r="R86" s="147">
        <v>4</v>
      </c>
      <c r="S86" s="145">
        <v>0</v>
      </c>
      <c r="T86" s="146">
        <v>4</v>
      </c>
      <c r="U86" s="147">
        <v>4</v>
      </c>
      <c r="V86" s="145">
        <v>0</v>
      </c>
      <c r="W86" s="146">
        <v>4</v>
      </c>
      <c r="X86" s="143">
        <f>W86+V86</f>
        <v>4</v>
      </c>
      <c r="Y86" s="145">
        <v>0</v>
      </c>
      <c r="Z86" s="146">
        <v>4</v>
      </c>
      <c r="AA86" s="143">
        <f>Z86+Y86</f>
        <v>4</v>
      </c>
      <c r="AB86" s="141">
        <v>0</v>
      </c>
      <c r="AC86" s="142">
        <v>3</v>
      </c>
      <c r="AD86" s="143">
        <f>AC86+AB86</f>
        <v>3</v>
      </c>
      <c r="AE86" s="141">
        <v>0</v>
      </c>
      <c r="AF86" s="142">
        <v>2</v>
      </c>
      <c r="AG86" s="143">
        <f>AF86+AE86</f>
        <v>2</v>
      </c>
      <c r="AH86" s="141">
        <v>0</v>
      </c>
      <c r="AI86" s="142">
        <v>2</v>
      </c>
      <c r="AJ86" s="143">
        <f>AI86+AH86</f>
        <v>2</v>
      </c>
      <c r="AK86" s="141">
        <v>0</v>
      </c>
      <c r="AL86" s="142">
        <v>2</v>
      </c>
      <c r="AM86" s="143">
        <f>AL86+AK86</f>
        <v>2</v>
      </c>
      <c r="AN86" s="141">
        <v>0</v>
      </c>
      <c r="AO86" s="142">
        <v>2</v>
      </c>
      <c r="AP86" s="143">
        <f>AO86+AN86</f>
        <v>2</v>
      </c>
      <c r="AQ86" s="141">
        <v>0</v>
      </c>
      <c r="AR86" s="142">
        <v>2</v>
      </c>
      <c r="AS86" s="143">
        <f>AR86+AQ86</f>
        <v>2</v>
      </c>
      <c r="AT86" s="141">
        <v>0</v>
      </c>
      <c r="AU86" s="142">
        <v>2</v>
      </c>
      <c r="AV86" s="143">
        <f>AU86+AT86</f>
        <v>2</v>
      </c>
      <c r="AW86" s="141">
        <v>0</v>
      </c>
      <c r="AX86" s="142">
        <v>2</v>
      </c>
      <c r="AY86" s="143">
        <f>AX86+AW86</f>
        <v>2</v>
      </c>
      <c r="AZ86" s="141">
        <v>0</v>
      </c>
      <c r="BA86" s="142">
        <v>2</v>
      </c>
      <c r="BB86" s="143">
        <f>BA86+AZ86</f>
        <v>2</v>
      </c>
      <c r="BC86" s="153">
        <v>0</v>
      </c>
      <c r="BD86" s="146">
        <v>2</v>
      </c>
      <c r="BE86" s="143">
        <f>BD86+BC86</f>
        <v>2</v>
      </c>
      <c r="BF86" s="153">
        <v>0</v>
      </c>
      <c r="BG86" s="146">
        <v>2</v>
      </c>
      <c r="BH86" s="143">
        <f>BG86+BF86</f>
        <v>2</v>
      </c>
      <c r="BI86" s="143">
        <v>0</v>
      </c>
      <c r="BJ86" s="143">
        <v>2</v>
      </c>
      <c r="BK86" s="143">
        <f>BJ86+BI86</f>
        <v>2</v>
      </c>
      <c r="BL86" s="141">
        <v>0</v>
      </c>
      <c r="BM86" s="142">
        <v>2</v>
      </c>
      <c r="BN86" s="143">
        <f>BM86+BL86</f>
        <v>2</v>
      </c>
      <c r="BO86" s="141">
        <v>0</v>
      </c>
      <c r="BP86" s="142">
        <v>2</v>
      </c>
      <c r="BQ86" s="143">
        <f>Table10093[[#This Row],[عام Public الربع الثاني عام2023م Quarter 2-2023]]+Table10093[[#This Row],[خاص Private الربع الثاني عام2023م Quarter 2-2023]]</f>
        <v>2</v>
      </c>
      <c r="BR86" s="141">
        <v>0</v>
      </c>
      <c r="BS86" s="142">
        <v>2</v>
      </c>
      <c r="BT86" s="143">
        <f>Table10093[[#This Row],[خاص Private الربع الثالث عام2023م Quarter 3-2023]]+Table10093[[#This Row],[عام Public الربع الثالث عام2023م Quarter 3-2023]]</f>
        <v>2</v>
      </c>
      <c r="BU86" s="141">
        <v>0</v>
      </c>
      <c r="BV86" s="142">
        <v>2</v>
      </c>
      <c r="BW86" s="143">
        <f>Table10093[[#This Row],[خاص Private لربع الرابع عام2023م Quarter 4-2023]]+Table10093[[#This Row],[عام Public الربع الرابع عام2023م Quarter 4-2023]]</f>
        <v>2</v>
      </c>
      <c r="BX86" s="143">
        <v>0</v>
      </c>
      <c r="BY86" s="143">
        <v>2</v>
      </c>
      <c r="BZ86" s="143">
        <f>Table10093[[#This Row],[عام Public الربع الأول عام2024م Quarter 1-2024]]+Table10093[[#This Row],[خاص Private الربع الأول عام2024م Quarter 1-2024]]</f>
        <v>2</v>
      </c>
      <c r="CA86" s="143">
        <v>0</v>
      </c>
      <c r="CB86" s="143">
        <v>2</v>
      </c>
      <c r="CC86" s="143">
        <f>Table10093[[#This Row],[عام Public الربع الثاني عام2024م Quarter 2-2024]]+Table10093[[#This Row],[خاص Private الربع الثاني عام2024م Quarter 2-2024]]</f>
        <v>2</v>
      </c>
      <c r="CD86" s="143">
        <v>0</v>
      </c>
      <c r="CE86" s="143">
        <v>2</v>
      </c>
      <c r="CF86" s="143">
        <f>Table10093[[#This Row],[خاص Private الربع الثالث عام2024م Quarter 3-2024]]+Table10093[[#This Row],[عام Public الربع الثالث عام2024م Quarter 3-2024]]</f>
        <v>2</v>
      </c>
      <c r="CG86" s="143">
        <v>0</v>
      </c>
      <c r="CH86" s="143">
        <v>2</v>
      </c>
      <c r="CI86" s="143">
        <v>2</v>
      </c>
      <c r="CJ86" s="143">
        <v>0</v>
      </c>
      <c r="CK86" s="143">
        <v>2</v>
      </c>
      <c r="CL86" s="143">
        <v>2</v>
      </c>
      <c r="CM86" s="143">
        <v>0</v>
      </c>
      <c r="CN86" s="143">
        <v>3</v>
      </c>
      <c r="CO86" s="143">
        <f>Table10093[[#This Row],[عام Public الربع الثاني عام2025م Quarter 2-2025]]+Table10093[[#This Row],[خاص Private الربع الثاني عام2025م Quarter 2-2025]]</f>
        <v>3</v>
      </c>
      <c r="CP86" s="246">
        <v>0</v>
      </c>
      <c r="CQ86" s="297">
        <v>2</v>
      </c>
      <c r="CR86" s="297">
        <v>2</v>
      </c>
    </row>
    <row r="87" spans="1:96" ht="48.95" customHeight="1" thickBot="1">
      <c r="A87" s="335">
        <v>72</v>
      </c>
      <c r="B87" s="144" t="s">
        <v>596</v>
      </c>
      <c r="C87" s="144" t="s">
        <v>597</v>
      </c>
      <c r="D87" s="145">
        <v>0</v>
      </c>
      <c r="E87" s="145">
        <v>5</v>
      </c>
      <c r="F87" s="145">
        <v>5</v>
      </c>
      <c r="G87" s="145">
        <v>0</v>
      </c>
      <c r="H87" s="145">
        <v>5</v>
      </c>
      <c r="I87" s="145">
        <v>5</v>
      </c>
      <c r="J87" s="145">
        <v>0</v>
      </c>
      <c r="K87" s="145">
        <v>5</v>
      </c>
      <c r="L87" s="145">
        <v>5</v>
      </c>
      <c r="M87" s="145">
        <v>0</v>
      </c>
      <c r="N87" s="146">
        <v>6</v>
      </c>
      <c r="O87" s="145">
        <v>6</v>
      </c>
      <c r="P87" s="145">
        <v>0</v>
      </c>
      <c r="Q87" s="146">
        <v>6</v>
      </c>
      <c r="R87" s="147">
        <v>6</v>
      </c>
      <c r="S87" s="145">
        <v>0</v>
      </c>
      <c r="T87" s="146">
        <v>6</v>
      </c>
      <c r="U87" s="147">
        <v>6</v>
      </c>
      <c r="V87" s="145">
        <v>0</v>
      </c>
      <c r="W87" s="146">
        <v>6</v>
      </c>
      <c r="X87" s="143">
        <f>W87+V87</f>
        <v>6</v>
      </c>
      <c r="Y87" s="145">
        <v>0</v>
      </c>
      <c r="Z87" s="146">
        <v>6</v>
      </c>
      <c r="AA87" s="143">
        <f>Z87+Y87</f>
        <v>6</v>
      </c>
      <c r="AB87" s="141">
        <v>0</v>
      </c>
      <c r="AC87" s="142">
        <v>6</v>
      </c>
      <c r="AD87" s="143">
        <f>AC87+AB87</f>
        <v>6</v>
      </c>
      <c r="AE87" s="141">
        <v>0</v>
      </c>
      <c r="AF87" s="142">
        <v>6</v>
      </c>
      <c r="AG87" s="143">
        <f>AF87+AE87</f>
        <v>6</v>
      </c>
      <c r="AH87" s="141">
        <v>0</v>
      </c>
      <c r="AI87" s="142">
        <v>8</v>
      </c>
      <c r="AJ87" s="143">
        <f>AI87+AH87</f>
        <v>8</v>
      </c>
      <c r="AK87" s="141">
        <v>0</v>
      </c>
      <c r="AL87" s="142">
        <v>8</v>
      </c>
      <c r="AM87" s="143">
        <f>AL87+AK87</f>
        <v>8</v>
      </c>
      <c r="AN87" s="141">
        <v>0</v>
      </c>
      <c r="AO87" s="142">
        <v>8</v>
      </c>
      <c r="AP87" s="143">
        <f>AO87+AN87</f>
        <v>8</v>
      </c>
      <c r="AQ87" s="141">
        <v>0</v>
      </c>
      <c r="AR87" s="142">
        <v>7</v>
      </c>
      <c r="AS87" s="143">
        <f>AR87+AQ87</f>
        <v>7</v>
      </c>
      <c r="AT87" s="141">
        <v>0</v>
      </c>
      <c r="AU87" s="142">
        <v>7</v>
      </c>
      <c r="AV87" s="143">
        <f>AU87+AT87</f>
        <v>7</v>
      </c>
      <c r="AW87" s="141">
        <v>0</v>
      </c>
      <c r="AX87" s="142">
        <v>6</v>
      </c>
      <c r="AY87" s="143">
        <f>AX87+AW87</f>
        <v>6</v>
      </c>
      <c r="AZ87" s="141">
        <v>0</v>
      </c>
      <c r="BA87" s="142">
        <v>6</v>
      </c>
      <c r="BB87" s="143">
        <f>BA87+AZ87</f>
        <v>6</v>
      </c>
      <c r="BC87" s="141">
        <v>0</v>
      </c>
      <c r="BD87" s="142">
        <v>8</v>
      </c>
      <c r="BE87" s="143">
        <f>BD87+BC87</f>
        <v>8</v>
      </c>
      <c r="BF87" s="141">
        <v>0</v>
      </c>
      <c r="BG87" s="142">
        <v>8</v>
      </c>
      <c r="BH87" s="143">
        <f>BG87+BF87</f>
        <v>8</v>
      </c>
      <c r="BI87" s="143">
        <v>0</v>
      </c>
      <c r="BJ87" s="143">
        <v>7</v>
      </c>
      <c r="BK87" s="143">
        <f>BJ87+BI87</f>
        <v>7</v>
      </c>
      <c r="BL87" s="141">
        <v>0</v>
      </c>
      <c r="BM87" s="142">
        <v>6</v>
      </c>
      <c r="BN87" s="143">
        <f>BM87+BL87</f>
        <v>6</v>
      </c>
      <c r="BO87" s="141">
        <v>0</v>
      </c>
      <c r="BP87" s="142">
        <v>3</v>
      </c>
      <c r="BQ87" s="143">
        <f>Table10093[[#This Row],[عام Public الربع الثاني عام2023م Quarter 2-2023]]+Table10093[[#This Row],[خاص Private الربع الثاني عام2023م Quarter 2-2023]]</f>
        <v>3</v>
      </c>
      <c r="BR87" s="141">
        <v>0</v>
      </c>
      <c r="BS87" s="142">
        <v>3</v>
      </c>
      <c r="BT87" s="143">
        <f>Table10093[[#This Row],[خاص Private الربع الثالث عام2023م Quarter 3-2023]]+Table10093[[#This Row],[عام Public الربع الثالث عام2023م Quarter 3-2023]]</f>
        <v>3</v>
      </c>
      <c r="BU87" s="141">
        <v>0</v>
      </c>
      <c r="BV87" s="142">
        <v>3</v>
      </c>
      <c r="BW87" s="143">
        <f>Table10093[[#This Row],[خاص Private لربع الرابع عام2023م Quarter 4-2023]]+Table10093[[#This Row],[عام Public الربع الرابع عام2023م Quarter 4-2023]]</f>
        <v>3</v>
      </c>
      <c r="BX87" s="143">
        <v>0</v>
      </c>
      <c r="BY87" s="143">
        <v>3</v>
      </c>
      <c r="BZ87" s="143">
        <f>Table10093[[#This Row],[عام Public الربع الأول عام2024م Quarter 1-2024]]+Table10093[[#This Row],[خاص Private الربع الأول عام2024م Quarter 1-2024]]</f>
        <v>3</v>
      </c>
      <c r="CA87" s="143">
        <v>0</v>
      </c>
      <c r="CB87" s="143">
        <v>3</v>
      </c>
      <c r="CC87" s="143">
        <f>Table10093[[#This Row],[عام Public الربع الثاني عام2024م Quarter 2-2024]]+Table10093[[#This Row],[خاص Private الربع الثاني عام2024م Quarter 2-2024]]</f>
        <v>3</v>
      </c>
      <c r="CD87" s="143">
        <v>0</v>
      </c>
      <c r="CE87" s="143">
        <v>3</v>
      </c>
      <c r="CF87" s="143">
        <f>Table10093[[#This Row],[خاص Private الربع الثالث عام2024م Quarter 3-2024]]+Table10093[[#This Row],[عام Public الربع الثالث عام2024م Quarter 3-2024]]</f>
        <v>3</v>
      </c>
      <c r="CG87" s="143">
        <v>0</v>
      </c>
      <c r="CH87" s="143">
        <v>2</v>
      </c>
      <c r="CI87" s="143">
        <v>2</v>
      </c>
      <c r="CJ87" s="143">
        <v>0</v>
      </c>
      <c r="CK87" s="143">
        <v>2</v>
      </c>
      <c r="CL87" s="143">
        <v>2</v>
      </c>
      <c r="CM87" s="143">
        <v>0</v>
      </c>
      <c r="CN87" s="143">
        <v>2</v>
      </c>
      <c r="CO87" s="143">
        <f>Table10093[[#This Row],[عام Public الربع الثاني عام2025م Quarter 2-2025]]+Table10093[[#This Row],[خاص Private الربع الثاني عام2025م Quarter 2-2025]]</f>
        <v>2</v>
      </c>
      <c r="CP87" s="246">
        <v>0</v>
      </c>
      <c r="CQ87" s="297">
        <v>2</v>
      </c>
      <c r="CR87" s="297">
        <v>2</v>
      </c>
    </row>
    <row r="88" spans="1:96" ht="48.95" customHeight="1" thickBot="1">
      <c r="A88" s="335">
        <v>73</v>
      </c>
      <c r="B88" s="144" t="s">
        <v>460</v>
      </c>
      <c r="C88" s="144" t="s">
        <v>461</v>
      </c>
      <c r="D88" s="145">
        <v>1</v>
      </c>
      <c r="E88" s="145">
        <v>0</v>
      </c>
      <c r="F88" s="145">
        <v>1</v>
      </c>
      <c r="G88" s="145">
        <v>1</v>
      </c>
      <c r="H88" s="145">
        <v>1</v>
      </c>
      <c r="I88" s="145">
        <v>2</v>
      </c>
      <c r="J88" s="145">
        <v>1</v>
      </c>
      <c r="K88" s="145">
        <v>1</v>
      </c>
      <c r="L88" s="145">
        <v>2</v>
      </c>
      <c r="M88" s="145">
        <v>1</v>
      </c>
      <c r="N88" s="146">
        <v>1</v>
      </c>
      <c r="O88" s="145">
        <v>2</v>
      </c>
      <c r="P88" s="145">
        <v>1</v>
      </c>
      <c r="Q88" s="146">
        <v>1</v>
      </c>
      <c r="R88" s="147">
        <v>2</v>
      </c>
      <c r="S88" s="145">
        <v>1</v>
      </c>
      <c r="T88" s="146">
        <v>1</v>
      </c>
      <c r="U88" s="147">
        <v>2</v>
      </c>
      <c r="V88" s="145">
        <v>1</v>
      </c>
      <c r="W88" s="146">
        <v>1</v>
      </c>
      <c r="X88" s="143">
        <f>W88+V88</f>
        <v>2</v>
      </c>
      <c r="Y88" s="145">
        <v>1</v>
      </c>
      <c r="Z88" s="146">
        <v>1</v>
      </c>
      <c r="AA88" s="143">
        <f>Z88+Y88</f>
        <v>2</v>
      </c>
      <c r="AB88" s="141">
        <v>1</v>
      </c>
      <c r="AC88" s="142">
        <v>1</v>
      </c>
      <c r="AD88" s="143">
        <f>AC88+AB88</f>
        <v>2</v>
      </c>
      <c r="AE88" s="141">
        <v>1</v>
      </c>
      <c r="AF88" s="142">
        <v>1</v>
      </c>
      <c r="AG88" s="143">
        <f>AF88+AE88</f>
        <v>2</v>
      </c>
      <c r="AH88" s="141">
        <v>1</v>
      </c>
      <c r="AI88" s="142">
        <v>2</v>
      </c>
      <c r="AJ88" s="143">
        <f>AI88+AH88</f>
        <v>3</v>
      </c>
      <c r="AK88" s="141">
        <v>1</v>
      </c>
      <c r="AL88" s="142">
        <v>2</v>
      </c>
      <c r="AM88" s="143">
        <f>AL88+AK88</f>
        <v>3</v>
      </c>
      <c r="AN88" s="141">
        <v>1</v>
      </c>
      <c r="AO88" s="142">
        <v>1</v>
      </c>
      <c r="AP88" s="143">
        <f>AO88+AN88</f>
        <v>2</v>
      </c>
      <c r="AQ88" s="141">
        <v>1</v>
      </c>
      <c r="AR88" s="142">
        <v>1</v>
      </c>
      <c r="AS88" s="143">
        <f>AR88+AQ88</f>
        <v>2</v>
      </c>
      <c r="AT88" s="141">
        <v>1</v>
      </c>
      <c r="AU88" s="142">
        <v>1</v>
      </c>
      <c r="AV88" s="143">
        <f>AU88+AT88</f>
        <v>2</v>
      </c>
      <c r="AW88" s="141">
        <v>1</v>
      </c>
      <c r="AX88" s="142">
        <v>1</v>
      </c>
      <c r="AY88" s="143">
        <f>AX88+AW88</f>
        <v>2</v>
      </c>
      <c r="AZ88" s="141">
        <v>1</v>
      </c>
      <c r="BA88" s="142">
        <v>1</v>
      </c>
      <c r="BB88" s="143">
        <f>BA88+AZ88</f>
        <v>2</v>
      </c>
      <c r="BC88" s="149">
        <v>1</v>
      </c>
      <c r="BD88" s="146">
        <v>1</v>
      </c>
      <c r="BE88" s="143">
        <f>BD88+BC88</f>
        <v>2</v>
      </c>
      <c r="BF88" s="149">
        <v>1</v>
      </c>
      <c r="BG88" s="146">
        <v>1</v>
      </c>
      <c r="BH88" s="143">
        <f>BG88+BF88</f>
        <v>2</v>
      </c>
      <c r="BI88" s="143">
        <v>1</v>
      </c>
      <c r="BJ88" s="143">
        <v>1</v>
      </c>
      <c r="BK88" s="143">
        <f>BJ88+BI88</f>
        <v>2</v>
      </c>
      <c r="BL88" s="141">
        <v>1</v>
      </c>
      <c r="BM88" s="142">
        <v>1</v>
      </c>
      <c r="BN88" s="143">
        <f>BM88+BL88</f>
        <v>2</v>
      </c>
      <c r="BO88" s="141">
        <v>1</v>
      </c>
      <c r="BP88" s="142">
        <v>1</v>
      </c>
      <c r="BQ88" s="143">
        <f>Table10093[[#This Row],[عام Public الربع الثاني عام2023م Quarter 2-2023]]+Table10093[[#This Row],[خاص Private الربع الثاني عام2023م Quarter 2-2023]]</f>
        <v>2</v>
      </c>
      <c r="BR88" s="141">
        <v>1</v>
      </c>
      <c r="BS88" s="142">
        <v>1</v>
      </c>
      <c r="BT88" s="143">
        <f>Table10093[[#This Row],[خاص Private الربع الثالث عام2023م Quarter 3-2023]]+Table10093[[#This Row],[عام Public الربع الثالث عام2023م Quarter 3-2023]]</f>
        <v>2</v>
      </c>
      <c r="BU88" s="141">
        <v>1</v>
      </c>
      <c r="BV88" s="142">
        <v>1</v>
      </c>
      <c r="BW88" s="143">
        <f>Table10093[[#This Row],[خاص Private لربع الرابع عام2023م Quarter 4-2023]]+Table10093[[#This Row],[عام Public الربع الرابع عام2023م Quarter 4-2023]]</f>
        <v>2</v>
      </c>
      <c r="BX88" s="143">
        <v>1</v>
      </c>
      <c r="BY88" s="143">
        <v>1</v>
      </c>
      <c r="BZ88" s="143">
        <f>Table10093[[#This Row],[عام Public الربع الأول عام2024م Quarter 1-2024]]+Table10093[[#This Row],[خاص Private الربع الأول عام2024م Quarter 1-2024]]</f>
        <v>2</v>
      </c>
      <c r="CA88" s="143">
        <v>1</v>
      </c>
      <c r="CB88" s="143">
        <v>1</v>
      </c>
      <c r="CC88" s="143">
        <f>Table10093[[#This Row],[عام Public الربع الثاني عام2024م Quarter 2-2024]]+Table10093[[#This Row],[خاص Private الربع الثاني عام2024م Quarter 2-2024]]</f>
        <v>2</v>
      </c>
      <c r="CD88" s="143">
        <v>1</v>
      </c>
      <c r="CE88" s="143">
        <v>1</v>
      </c>
      <c r="CF88" s="143">
        <f>Table10093[[#This Row],[خاص Private الربع الثالث عام2024م Quarter 3-2024]]+Table10093[[#This Row],[عام Public الربع الثالث عام2024م Quarter 3-2024]]</f>
        <v>2</v>
      </c>
      <c r="CG88" s="143">
        <v>1</v>
      </c>
      <c r="CH88" s="143">
        <v>1</v>
      </c>
      <c r="CI88" s="143">
        <v>2</v>
      </c>
      <c r="CJ88" s="143">
        <v>1</v>
      </c>
      <c r="CK88" s="143">
        <v>1</v>
      </c>
      <c r="CL88" s="143">
        <v>2</v>
      </c>
      <c r="CM88" s="143">
        <v>1</v>
      </c>
      <c r="CN88" s="143">
        <v>1</v>
      </c>
      <c r="CO88" s="143">
        <f>Table10093[[#This Row],[عام Public الربع الثاني عام2025م Quarter 2-2025]]+Table10093[[#This Row],[خاص Private الربع الثاني عام2025م Quarter 2-2025]]</f>
        <v>2</v>
      </c>
      <c r="CP88" s="246">
        <v>1</v>
      </c>
      <c r="CQ88" s="297">
        <v>1</v>
      </c>
      <c r="CR88" s="297">
        <v>2</v>
      </c>
    </row>
    <row r="89" spans="1:96" ht="48.95" customHeight="1" thickBot="1">
      <c r="A89" s="335">
        <v>75</v>
      </c>
      <c r="B89" s="144" t="s">
        <v>736</v>
      </c>
      <c r="C89" s="144" t="s">
        <v>737</v>
      </c>
      <c r="D89" s="147" t="s">
        <v>5</v>
      </c>
      <c r="E89" s="147" t="s">
        <v>5</v>
      </c>
      <c r="F89" s="147" t="s">
        <v>5</v>
      </c>
      <c r="G89" s="147" t="s">
        <v>5</v>
      </c>
      <c r="H89" s="147" t="s">
        <v>5</v>
      </c>
      <c r="I89" s="147" t="s">
        <v>5</v>
      </c>
      <c r="J89" s="147" t="s">
        <v>5</v>
      </c>
      <c r="K89" s="147" t="s">
        <v>5</v>
      </c>
      <c r="L89" s="147" t="s">
        <v>5</v>
      </c>
      <c r="M89" s="147" t="s">
        <v>5</v>
      </c>
      <c r="N89" s="146" t="s">
        <v>5</v>
      </c>
      <c r="O89" s="147" t="s">
        <v>5</v>
      </c>
      <c r="P89" s="147" t="s">
        <v>5</v>
      </c>
      <c r="Q89" s="146" t="s">
        <v>5</v>
      </c>
      <c r="R89" s="147" t="s">
        <v>5</v>
      </c>
      <c r="S89" s="147" t="s">
        <v>5</v>
      </c>
      <c r="T89" s="146" t="s">
        <v>5</v>
      </c>
      <c r="U89" s="147" t="s">
        <v>5</v>
      </c>
      <c r="V89" s="147" t="s">
        <v>5</v>
      </c>
      <c r="W89" s="146" t="s">
        <v>5</v>
      </c>
      <c r="X89" s="143" t="s">
        <v>5</v>
      </c>
      <c r="Y89" s="147" t="s">
        <v>5</v>
      </c>
      <c r="Z89" s="146" t="s">
        <v>5</v>
      </c>
      <c r="AA89" s="143" t="s">
        <v>5</v>
      </c>
      <c r="AB89" s="143" t="s">
        <v>5</v>
      </c>
      <c r="AC89" s="142" t="s">
        <v>5</v>
      </c>
      <c r="AD89" s="143" t="s">
        <v>5</v>
      </c>
      <c r="AE89" s="143" t="s">
        <v>5</v>
      </c>
      <c r="AF89" s="142" t="s">
        <v>5</v>
      </c>
      <c r="AG89" s="143" t="s">
        <v>5</v>
      </c>
      <c r="AH89" s="143" t="s">
        <v>5</v>
      </c>
      <c r="AI89" s="142" t="s">
        <v>5</v>
      </c>
      <c r="AJ89" s="143" t="s">
        <v>5</v>
      </c>
      <c r="AK89" s="143" t="s">
        <v>5</v>
      </c>
      <c r="AL89" s="142" t="s">
        <v>5</v>
      </c>
      <c r="AM89" s="143" t="s">
        <v>5</v>
      </c>
      <c r="AN89" s="143" t="s">
        <v>5</v>
      </c>
      <c r="AO89" s="142" t="s">
        <v>5</v>
      </c>
      <c r="AP89" s="143" t="s">
        <v>5</v>
      </c>
      <c r="AQ89" s="143" t="s">
        <v>5</v>
      </c>
      <c r="AR89" s="142" t="s">
        <v>5</v>
      </c>
      <c r="AS89" s="143" t="s">
        <v>5</v>
      </c>
      <c r="AT89" s="143" t="s">
        <v>5</v>
      </c>
      <c r="AU89" s="142" t="s">
        <v>5</v>
      </c>
      <c r="AV89" s="143" t="s">
        <v>5</v>
      </c>
      <c r="AW89" s="143" t="s">
        <v>5</v>
      </c>
      <c r="AX89" s="142" t="s">
        <v>5</v>
      </c>
      <c r="AY89" s="143" t="s">
        <v>5</v>
      </c>
      <c r="AZ89" s="143" t="s">
        <v>5</v>
      </c>
      <c r="BA89" s="142" t="s">
        <v>5</v>
      </c>
      <c r="BB89" s="143" t="s">
        <v>5</v>
      </c>
      <c r="BC89" s="143">
        <v>0</v>
      </c>
      <c r="BD89" s="142">
        <v>1</v>
      </c>
      <c r="BE89" s="143">
        <f>BD89+BC89</f>
        <v>1</v>
      </c>
      <c r="BF89" s="143">
        <v>0</v>
      </c>
      <c r="BG89" s="142">
        <v>1</v>
      </c>
      <c r="BH89" s="143">
        <f>BG89+BF89</f>
        <v>1</v>
      </c>
      <c r="BI89" s="143">
        <v>0</v>
      </c>
      <c r="BJ89" s="143">
        <v>1</v>
      </c>
      <c r="BK89" s="143">
        <f>BJ89+BI89</f>
        <v>1</v>
      </c>
      <c r="BL89" s="141">
        <v>0</v>
      </c>
      <c r="BM89" s="142">
        <v>1</v>
      </c>
      <c r="BN89" s="143">
        <f>BM89+BL89</f>
        <v>1</v>
      </c>
      <c r="BO89" s="141">
        <v>0</v>
      </c>
      <c r="BP89" s="142">
        <v>1</v>
      </c>
      <c r="BQ89" s="143">
        <f>Table10093[[#This Row],[عام Public الربع الثاني عام2023م Quarter 2-2023]]+Table10093[[#This Row],[خاص Private الربع الثاني عام2023م Quarter 2-2023]]</f>
        <v>1</v>
      </c>
      <c r="BR89" s="141">
        <v>0</v>
      </c>
      <c r="BS89" s="142">
        <v>1</v>
      </c>
      <c r="BT89" s="143">
        <f>Table10093[[#This Row],[خاص Private الربع الثالث عام2023م Quarter 3-2023]]+Table10093[[#This Row],[عام Public الربع الثالث عام2023م Quarter 3-2023]]</f>
        <v>1</v>
      </c>
      <c r="BU89" s="141">
        <v>0</v>
      </c>
      <c r="BV89" s="142">
        <v>1</v>
      </c>
      <c r="BW89" s="143">
        <f>Table10093[[#This Row],[خاص Private لربع الرابع عام2023م Quarter 4-2023]]+Table10093[[#This Row],[عام Public الربع الرابع عام2023م Quarter 4-2023]]</f>
        <v>1</v>
      </c>
      <c r="BX89" s="143">
        <v>0</v>
      </c>
      <c r="BY89" s="143">
        <v>2</v>
      </c>
      <c r="BZ89" s="143">
        <f>Table10093[[#This Row],[عام Public الربع الأول عام2024م Quarter 1-2024]]+Table10093[[#This Row],[خاص Private الربع الأول عام2024م Quarter 1-2024]]</f>
        <v>2</v>
      </c>
      <c r="CA89" s="143">
        <v>0</v>
      </c>
      <c r="CB89" s="143">
        <v>2</v>
      </c>
      <c r="CC89" s="143">
        <f>Table10093[[#This Row],[عام Public الربع الثاني عام2024م Quarter 2-2024]]+Table10093[[#This Row],[خاص Private الربع الثاني عام2024م Quarter 2-2024]]</f>
        <v>2</v>
      </c>
      <c r="CD89" s="143">
        <v>0</v>
      </c>
      <c r="CE89" s="143">
        <v>2</v>
      </c>
      <c r="CF89" s="143">
        <f>Table10093[[#This Row],[خاص Private الربع الثالث عام2024م Quarter 3-2024]]+Table10093[[#This Row],[عام Public الربع الثالث عام2024م Quarter 3-2024]]</f>
        <v>2</v>
      </c>
      <c r="CG89" s="143">
        <v>0</v>
      </c>
      <c r="CH89" s="143">
        <v>2</v>
      </c>
      <c r="CI89" s="143">
        <v>2</v>
      </c>
      <c r="CJ89" s="143">
        <v>0</v>
      </c>
      <c r="CK89" s="143">
        <v>2</v>
      </c>
      <c r="CL89" s="143">
        <v>2</v>
      </c>
      <c r="CM89" s="143">
        <v>0</v>
      </c>
      <c r="CN89" s="143">
        <v>2</v>
      </c>
      <c r="CO89" s="143">
        <f>Table10093[[#This Row],[عام Public الربع الثاني عام2025م Quarter 2-2025]]+Table10093[[#This Row],[خاص Private الربع الثاني عام2025م Quarter 2-2025]]</f>
        <v>2</v>
      </c>
      <c r="CP89" s="246">
        <v>0</v>
      </c>
      <c r="CQ89" s="297">
        <v>2</v>
      </c>
      <c r="CR89" s="297">
        <v>2</v>
      </c>
    </row>
    <row r="90" spans="1:96" ht="48.95" customHeight="1" thickBot="1">
      <c r="A90" s="335">
        <v>79</v>
      </c>
      <c r="B90" s="144" t="s">
        <v>842</v>
      </c>
      <c r="C90" s="144" t="s">
        <v>860</v>
      </c>
      <c r="D90" s="147" t="s">
        <v>5</v>
      </c>
      <c r="E90" s="147" t="s">
        <v>5</v>
      </c>
      <c r="F90" s="147" t="s">
        <v>5</v>
      </c>
      <c r="G90" s="147" t="s">
        <v>5</v>
      </c>
      <c r="H90" s="147" t="s">
        <v>5</v>
      </c>
      <c r="I90" s="147" t="s">
        <v>5</v>
      </c>
      <c r="J90" s="147" t="s">
        <v>5</v>
      </c>
      <c r="K90" s="147" t="s">
        <v>5</v>
      </c>
      <c r="L90" s="147" t="s">
        <v>5</v>
      </c>
      <c r="M90" s="147" t="s">
        <v>5</v>
      </c>
      <c r="N90" s="146" t="s">
        <v>5</v>
      </c>
      <c r="O90" s="147" t="s">
        <v>5</v>
      </c>
      <c r="P90" s="147" t="s">
        <v>5</v>
      </c>
      <c r="Q90" s="146" t="s">
        <v>5</v>
      </c>
      <c r="R90" s="147" t="s">
        <v>5</v>
      </c>
      <c r="S90" s="147" t="s">
        <v>5</v>
      </c>
      <c r="T90" s="146" t="s">
        <v>5</v>
      </c>
      <c r="U90" s="147" t="s">
        <v>5</v>
      </c>
      <c r="V90" s="147" t="s">
        <v>5</v>
      </c>
      <c r="W90" s="146" t="s">
        <v>5</v>
      </c>
      <c r="X90" s="143" t="s">
        <v>5</v>
      </c>
      <c r="Y90" s="147" t="s">
        <v>5</v>
      </c>
      <c r="Z90" s="146" t="s">
        <v>5</v>
      </c>
      <c r="AA90" s="143" t="s">
        <v>5</v>
      </c>
      <c r="AB90" s="143" t="s">
        <v>5</v>
      </c>
      <c r="AC90" s="142" t="s">
        <v>5</v>
      </c>
      <c r="AD90" s="143" t="s">
        <v>5</v>
      </c>
      <c r="AE90" s="143" t="s">
        <v>5</v>
      </c>
      <c r="AF90" s="142" t="s">
        <v>5</v>
      </c>
      <c r="AG90" s="143" t="s">
        <v>5</v>
      </c>
      <c r="AH90" s="143" t="s">
        <v>5</v>
      </c>
      <c r="AI90" s="142" t="s">
        <v>5</v>
      </c>
      <c r="AJ90" s="143" t="s">
        <v>5</v>
      </c>
      <c r="AK90" s="143" t="s">
        <v>5</v>
      </c>
      <c r="AL90" s="142" t="s">
        <v>5</v>
      </c>
      <c r="AM90" s="143" t="s">
        <v>5</v>
      </c>
      <c r="AN90" s="143" t="s">
        <v>5</v>
      </c>
      <c r="AO90" s="142" t="s">
        <v>5</v>
      </c>
      <c r="AP90" s="143" t="s">
        <v>5</v>
      </c>
      <c r="AQ90" s="143" t="s">
        <v>5</v>
      </c>
      <c r="AR90" s="142" t="s">
        <v>5</v>
      </c>
      <c r="AS90" s="143" t="s">
        <v>5</v>
      </c>
      <c r="AT90" s="143" t="s">
        <v>5</v>
      </c>
      <c r="AU90" s="142" t="s">
        <v>5</v>
      </c>
      <c r="AV90" s="143" t="s">
        <v>5</v>
      </c>
      <c r="AW90" s="143" t="s">
        <v>5</v>
      </c>
      <c r="AX90" s="154" t="s">
        <v>5</v>
      </c>
      <c r="AY90" s="143" t="s">
        <v>5</v>
      </c>
      <c r="AZ90" s="143" t="s">
        <v>5</v>
      </c>
      <c r="BA90" s="154" t="s">
        <v>5</v>
      </c>
      <c r="BB90" s="143" t="s">
        <v>5</v>
      </c>
      <c r="BC90" s="143" t="s">
        <v>5</v>
      </c>
      <c r="BD90" s="154" t="s">
        <v>5</v>
      </c>
      <c r="BE90" s="143" t="s">
        <v>5</v>
      </c>
      <c r="BF90" s="143" t="s">
        <v>5</v>
      </c>
      <c r="BG90" s="154" t="s">
        <v>5</v>
      </c>
      <c r="BH90" s="143" t="s">
        <v>5</v>
      </c>
      <c r="BI90" s="143" t="s">
        <v>5</v>
      </c>
      <c r="BJ90" s="143" t="s">
        <v>5</v>
      </c>
      <c r="BK90" s="143" t="s">
        <v>5</v>
      </c>
      <c r="BL90" s="143" t="s">
        <v>5</v>
      </c>
      <c r="BM90" s="142" t="s">
        <v>5</v>
      </c>
      <c r="BN90" s="143" t="s">
        <v>5</v>
      </c>
      <c r="BO90" s="143" t="s">
        <v>5</v>
      </c>
      <c r="BP90" s="142" t="s">
        <v>5</v>
      </c>
      <c r="BQ90" s="143" t="s">
        <v>5</v>
      </c>
      <c r="BR90" s="143" t="s">
        <v>5</v>
      </c>
      <c r="BS90" s="142" t="s">
        <v>5</v>
      </c>
      <c r="BT90" s="143" t="s">
        <v>5</v>
      </c>
      <c r="BU90" s="143" t="s">
        <v>5</v>
      </c>
      <c r="BV90" s="142" t="s">
        <v>5</v>
      </c>
      <c r="BW90" s="143" t="s">
        <v>5</v>
      </c>
      <c r="BX90" s="143" t="s">
        <v>5</v>
      </c>
      <c r="BY90" s="143" t="s">
        <v>5</v>
      </c>
      <c r="BZ90" s="143" t="s">
        <v>5</v>
      </c>
      <c r="CA90" s="143" t="s">
        <v>5</v>
      </c>
      <c r="CB90" s="143" t="s">
        <v>5</v>
      </c>
      <c r="CC90" s="143" t="s">
        <v>5</v>
      </c>
      <c r="CD90" s="143" t="s">
        <v>5</v>
      </c>
      <c r="CE90" s="143" t="s">
        <v>5</v>
      </c>
      <c r="CF90" s="143" t="s">
        <v>5</v>
      </c>
      <c r="CG90" s="143" t="s">
        <v>5</v>
      </c>
      <c r="CH90" s="143" t="s">
        <v>5</v>
      </c>
      <c r="CI90" s="143" t="s">
        <v>5</v>
      </c>
      <c r="CJ90" s="143">
        <v>0</v>
      </c>
      <c r="CK90" s="143">
        <v>1</v>
      </c>
      <c r="CL90" s="143">
        <v>1</v>
      </c>
      <c r="CM90" s="143">
        <v>0</v>
      </c>
      <c r="CN90" s="143">
        <v>2</v>
      </c>
      <c r="CO90" s="143">
        <f>Table10093[[#This Row],[عام Public الربع الثاني عام2025م Quarter 2-2025]]+Table10093[[#This Row],[خاص Private الربع الثاني عام2025م Quarter 2-2025]]</f>
        <v>2</v>
      </c>
      <c r="CP90" s="246">
        <v>0</v>
      </c>
      <c r="CQ90" s="297">
        <v>2</v>
      </c>
      <c r="CR90" s="297">
        <v>2</v>
      </c>
    </row>
    <row r="91" spans="1:96" ht="48.95" customHeight="1" thickBot="1">
      <c r="A91" s="335">
        <v>80</v>
      </c>
      <c r="B91" s="332" t="s">
        <v>479</v>
      </c>
      <c r="C91" s="332" t="s">
        <v>480</v>
      </c>
      <c r="D91" s="141">
        <v>3</v>
      </c>
      <c r="E91" s="141">
        <v>0</v>
      </c>
      <c r="F91" s="141">
        <v>3</v>
      </c>
      <c r="G91" s="141">
        <v>3</v>
      </c>
      <c r="H91" s="141">
        <v>1</v>
      </c>
      <c r="I91" s="141">
        <v>4</v>
      </c>
      <c r="J91" s="141">
        <v>3</v>
      </c>
      <c r="K91" s="141">
        <v>1</v>
      </c>
      <c r="L91" s="141">
        <v>4</v>
      </c>
      <c r="M91" s="141">
        <v>2</v>
      </c>
      <c r="N91" s="143">
        <v>1</v>
      </c>
      <c r="O91" s="141">
        <v>3</v>
      </c>
      <c r="P91" s="141">
        <v>2</v>
      </c>
      <c r="Q91" s="143">
        <v>0</v>
      </c>
      <c r="R91" s="143">
        <v>2</v>
      </c>
      <c r="S91" s="141">
        <v>3</v>
      </c>
      <c r="T91" s="143">
        <v>0</v>
      </c>
      <c r="U91" s="143">
        <v>3</v>
      </c>
      <c r="V91" s="141">
        <v>3</v>
      </c>
      <c r="W91" s="143">
        <v>0</v>
      </c>
      <c r="X91" s="143">
        <f>W91+V91</f>
        <v>3</v>
      </c>
      <c r="Y91" s="141">
        <v>3</v>
      </c>
      <c r="Z91" s="143">
        <v>0</v>
      </c>
      <c r="AA91" s="143">
        <f>Z91+Y91</f>
        <v>3</v>
      </c>
      <c r="AB91" s="141">
        <v>3</v>
      </c>
      <c r="AC91" s="143">
        <v>0</v>
      </c>
      <c r="AD91" s="143">
        <f>AC91+AB91</f>
        <v>3</v>
      </c>
      <c r="AE91" s="141">
        <v>3</v>
      </c>
      <c r="AF91" s="143">
        <v>0</v>
      </c>
      <c r="AG91" s="143">
        <f>AF91+AE91</f>
        <v>3</v>
      </c>
      <c r="AH91" s="141">
        <v>3</v>
      </c>
      <c r="AI91" s="143">
        <v>0</v>
      </c>
      <c r="AJ91" s="143">
        <f>AI91+AH91</f>
        <v>3</v>
      </c>
      <c r="AK91" s="141">
        <v>3</v>
      </c>
      <c r="AL91" s="143">
        <v>0</v>
      </c>
      <c r="AM91" s="143">
        <f>AL91+AK91</f>
        <v>3</v>
      </c>
      <c r="AN91" s="141">
        <v>3</v>
      </c>
      <c r="AO91" s="143">
        <v>0</v>
      </c>
      <c r="AP91" s="143">
        <f>AO91+AN91</f>
        <v>3</v>
      </c>
      <c r="AQ91" s="141">
        <v>2</v>
      </c>
      <c r="AR91" s="143">
        <v>0</v>
      </c>
      <c r="AS91" s="143">
        <f>AR91+AQ91</f>
        <v>2</v>
      </c>
      <c r="AT91" s="141">
        <v>2</v>
      </c>
      <c r="AU91" s="143">
        <v>0</v>
      </c>
      <c r="AV91" s="143">
        <f>AU91+AT91</f>
        <v>2</v>
      </c>
      <c r="AW91" s="143">
        <f>AV91+AU91</f>
        <v>2</v>
      </c>
      <c r="AX91" s="143">
        <v>0</v>
      </c>
      <c r="AY91" s="143">
        <f>AX91+AW91</f>
        <v>2</v>
      </c>
      <c r="AZ91" s="143">
        <v>2</v>
      </c>
      <c r="BA91" s="143">
        <v>0</v>
      </c>
      <c r="BB91" s="143">
        <f>BA91+AZ91</f>
        <v>2</v>
      </c>
      <c r="BC91" s="143">
        <v>2</v>
      </c>
      <c r="BD91" s="143">
        <v>0</v>
      </c>
      <c r="BE91" s="143">
        <f>BD91+BC91</f>
        <v>2</v>
      </c>
      <c r="BF91" s="143">
        <v>2</v>
      </c>
      <c r="BG91" s="143">
        <v>0</v>
      </c>
      <c r="BH91" s="143">
        <f>BG91+BF91</f>
        <v>2</v>
      </c>
      <c r="BI91" s="143">
        <v>2</v>
      </c>
      <c r="BJ91" s="143">
        <v>0</v>
      </c>
      <c r="BK91" s="143">
        <f>BJ91+BI91</f>
        <v>2</v>
      </c>
      <c r="BL91" s="141">
        <v>2</v>
      </c>
      <c r="BM91" s="143">
        <v>0</v>
      </c>
      <c r="BN91" s="143">
        <f>BM91+BL91</f>
        <v>2</v>
      </c>
      <c r="BO91" s="141">
        <v>2</v>
      </c>
      <c r="BP91" s="141">
        <v>0</v>
      </c>
      <c r="BQ91" s="143">
        <f>Table10093[[#This Row],[عام Public الربع الثاني عام2023م Quarter 2-2023]]+Table10093[[#This Row],[خاص Private الربع الثاني عام2023م Quarter 2-2023]]</f>
        <v>2</v>
      </c>
      <c r="BR91" s="141">
        <v>2</v>
      </c>
      <c r="BS91" s="143">
        <v>0</v>
      </c>
      <c r="BT91" s="143">
        <f>Table10093[[#This Row],[خاص Private الربع الثالث عام2023م Quarter 3-2023]]+Table10093[[#This Row],[عام Public الربع الثالث عام2023م Quarter 3-2023]]</f>
        <v>2</v>
      </c>
      <c r="BU91" s="141">
        <v>2</v>
      </c>
      <c r="BV91" s="143">
        <v>0</v>
      </c>
      <c r="BW91" s="143">
        <f>Table10093[[#This Row],[خاص Private لربع الرابع عام2023م Quarter 4-2023]]+Table10093[[#This Row],[عام Public الربع الرابع عام2023م Quarter 4-2023]]</f>
        <v>2</v>
      </c>
      <c r="BX91" s="143">
        <v>2</v>
      </c>
      <c r="BY91" s="143">
        <v>0</v>
      </c>
      <c r="BZ91" s="143">
        <f>Table10093[[#This Row],[عام Public الربع الأول عام2024م Quarter 1-2024]]+Table10093[[#This Row],[خاص Private الربع الأول عام2024م Quarter 1-2024]]</f>
        <v>2</v>
      </c>
      <c r="CA91" s="143">
        <v>2</v>
      </c>
      <c r="CB91" s="143">
        <v>0</v>
      </c>
      <c r="CC91" s="143">
        <f>Table10093[[#This Row],[عام Public الربع الثاني عام2024م Quarter 2-2024]]+Table10093[[#This Row],[خاص Private الربع الثاني عام2024م Quarter 2-2024]]</f>
        <v>2</v>
      </c>
      <c r="CD91" s="143">
        <v>2</v>
      </c>
      <c r="CE91" s="143">
        <v>0</v>
      </c>
      <c r="CF91" s="143">
        <f>Table10093[[#This Row],[خاص Private الربع الثالث عام2024م Quarter 3-2024]]+Table10093[[#This Row],[عام Public الربع الثالث عام2024م Quarter 3-2024]]</f>
        <v>2</v>
      </c>
      <c r="CG91" s="143">
        <v>2</v>
      </c>
      <c r="CH91" s="143">
        <v>0</v>
      </c>
      <c r="CI91" s="143">
        <v>2</v>
      </c>
      <c r="CJ91" s="143">
        <v>1</v>
      </c>
      <c r="CK91" s="143">
        <v>0</v>
      </c>
      <c r="CL91" s="143">
        <v>1</v>
      </c>
      <c r="CM91" s="143">
        <v>1</v>
      </c>
      <c r="CN91" s="143">
        <v>0</v>
      </c>
      <c r="CO91" s="143">
        <f>Table10093[[#This Row],[عام Public الربع الثاني عام2025م Quarter 2-2025]]+Table10093[[#This Row],[خاص Private الربع الثاني عام2025م Quarter 2-2025]]</f>
        <v>1</v>
      </c>
      <c r="CP91" s="246">
        <v>1</v>
      </c>
      <c r="CQ91" s="297">
        <v>1</v>
      </c>
      <c r="CR91" s="297">
        <v>2</v>
      </c>
    </row>
    <row r="92" spans="1:96" ht="48.95" customHeight="1" thickBot="1">
      <c r="A92" s="335">
        <v>81</v>
      </c>
      <c r="B92" s="332" t="s">
        <v>686</v>
      </c>
      <c r="C92" s="332" t="s">
        <v>687</v>
      </c>
      <c r="D92" s="178" t="s">
        <v>5</v>
      </c>
      <c r="E92" s="178" t="s">
        <v>5</v>
      </c>
      <c r="F92" s="178" t="s">
        <v>5</v>
      </c>
      <c r="G92" s="178" t="s">
        <v>5</v>
      </c>
      <c r="H92" s="178" t="s">
        <v>5</v>
      </c>
      <c r="I92" s="178" t="s">
        <v>5</v>
      </c>
      <c r="J92" s="178" t="s">
        <v>5</v>
      </c>
      <c r="K92" s="178" t="s">
        <v>5</v>
      </c>
      <c r="L92" s="178" t="s">
        <v>5</v>
      </c>
      <c r="M92" s="178" t="s">
        <v>5</v>
      </c>
      <c r="N92" s="178" t="s">
        <v>5</v>
      </c>
      <c r="O92" s="178" t="s">
        <v>5</v>
      </c>
      <c r="P92" s="178" t="s">
        <v>5</v>
      </c>
      <c r="Q92" s="178" t="s">
        <v>5</v>
      </c>
      <c r="R92" s="178" t="s">
        <v>5</v>
      </c>
      <c r="S92" s="178" t="s">
        <v>5</v>
      </c>
      <c r="T92" s="178" t="s">
        <v>5</v>
      </c>
      <c r="U92" s="178" t="s">
        <v>5</v>
      </c>
      <c r="V92" s="178" t="s">
        <v>5</v>
      </c>
      <c r="W92" s="178" t="s">
        <v>5</v>
      </c>
      <c r="X92" s="178" t="s">
        <v>5</v>
      </c>
      <c r="Y92" s="178" t="s">
        <v>5</v>
      </c>
      <c r="Z92" s="178" t="s">
        <v>5</v>
      </c>
      <c r="AA92" s="178" t="s">
        <v>5</v>
      </c>
      <c r="AB92" s="178" t="s">
        <v>5</v>
      </c>
      <c r="AC92" s="178" t="s">
        <v>5</v>
      </c>
      <c r="AD92" s="178" t="s">
        <v>5</v>
      </c>
      <c r="AE92" s="178" t="s">
        <v>5</v>
      </c>
      <c r="AF92" s="178" t="s">
        <v>5</v>
      </c>
      <c r="AG92" s="178" t="s">
        <v>5</v>
      </c>
      <c r="AH92" s="178" t="s">
        <v>5</v>
      </c>
      <c r="AI92" s="178" t="s">
        <v>5</v>
      </c>
      <c r="AJ92" s="178" t="s">
        <v>5</v>
      </c>
      <c r="AK92" s="178" t="s">
        <v>5</v>
      </c>
      <c r="AL92" s="178" t="s">
        <v>5</v>
      </c>
      <c r="AM92" s="178" t="s">
        <v>5</v>
      </c>
      <c r="AN92" s="178" t="s">
        <v>5</v>
      </c>
      <c r="AO92" s="178" t="s">
        <v>5</v>
      </c>
      <c r="AP92" s="178" t="s">
        <v>5</v>
      </c>
      <c r="AQ92" s="178" t="s">
        <v>5</v>
      </c>
      <c r="AR92" s="178" t="s">
        <v>5</v>
      </c>
      <c r="AS92" s="178" t="s">
        <v>5</v>
      </c>
      <c r="AT92" s="178" t="s">
        <v>5</v>
      </c>
      <c r="AU92" s="178" t="s">
        <v>5</v>
      </c>
      <c r="AV92" s="178" t="s">
        <v>5</v>
      </c>
      <c r="AW92" s="178" t="s">
        <v>5</v>
      </c>
      <c r="AX92" s="178" t="s">
        <v>5</v>
      </c>
      <c r="AY92" s="178" t="s">
        <v>5</v>
      </c>
      <c r="AZ92" s="178" t="s">
        <v>5</v>
      </c>
      <c r="BA92" s="178" t="s">
        <v>5</v>
      </c>
      <c r="BB92" s="178" t="s">
        <v>5</v>
      </c>
      <c r="BC92" s="178" t="s">
        <v>5</v>
      </c>
      <c r="BD92" s="178" t="s">
        <v>5</v>
      </c>
      <c r="BE92" s="178" t="s">
        <v>5</v>
      </c>
      <c r="BF92" s="178" t="s">
        <v>5</v>
      </c>
      <c r="BG92" s="178" t="s">
        <v>5</v>
      </c>
      <c r="BH92" s="178" t="s">
        <v>5</v>
      </c>
      <c r="BI92" s="178" t="s">
        <v>5</v>
      </c>
      <c r="BJ92" s="178" t="s">
        <v>5</v>
      </c>
      <c r="BK92" s="178" t="s">
        <v>5</v>
      </c>
      <c r="BL92" s="178" t="s">
        <v>5</v>
      </c>
      <c r="BM92" s="178" t="s">
        <v>5</v>
      </c>
      <c r="BN92" s="178" t="s">
        <v>5</v>
      </c>
      <c r="BO92" s="141">
        <v>0</v>
      </c>
      <c r="BP92" s="143">
        <v>1</v>
      </c>
      <c r="BQ92" s="178">
        <f>Table10093[[#This Row],[عام Public الربع الثاني عام2023م Quarter 2-2023]]+Table10093[[#This Row],[خاص Private الربع الثاني عام2023م Quarter 2-2023]]</f>
        <v>1</v>
      </c>
      <c r="BR92" s="141">
        <v>0</v>
      </c>
      <c r="BS92" s="143">
        <v>2</v>
      </c>
      <c r="BT92" s="178">
        <f>Table10093[[#This Row],[خاص Private الربع الثالث عام2023م Quarter 3-2023]]+Table10093[[#This Row],[عام Public الربع الثالث عام2023م Quarter 3-2023]]</f>
        <v>2</v>
      </c>
      <c r="BU92" s="141">
        <v>0</v>
      </c>
      <c r="BV92" s="143">
        <v>2</v>
      </c>
      <c r="BW92" s="143">
        <f>Table10093[[#This Row],[خاص Private لربع الرابع عام2023م Quarter 4-2023]]+Table10093[[#This Row],[عام Public الربع الرابع عام2023م Quarter 4-2023]]</f>
        <v>2</v>
      </c>
      <c r="BX92" s="143">
        <v>0</v>
      </c>
      <c r="BY92" s="143">
        <v>2</v>
      </c>
      <c r="BZ92" s="143">
        <f>Table10093[[#This Row],[عام Public الربع الأول عام2024م Quarter 1-2024]]+Table10093[[#This Row],[خاص Private الربع الأول عام2024م Quarter 1-2024]]</f>
        <v>2</v>
      </c>
      <c r="CA92" s="143">
        <v>0</v>
      </c>
      <c r="CB92" s="143">
        <v>2</v>
      </c>
      <c r="CC92" s="143">
        <f>Table10093[[#This Row],[عام Public الربع الثاني عام2024م Quarter 2-2024]]+Table10093[[#This Row],[خاص Private الربع الثاني عام2024م Quarter 2-2024]]</f>
        <v>2</v>
      </c>
      <c r="CD92" s="143">
        <v>0</v>
      </c>
      <c r="CE92" s="143">
        <v>2</v>
      </c>
      <c r="CF92" s="143">
        <f>Table10093[[#This Row],[خاص Private الربع الثالث عام2024م Quarter 3-2024]]+Table10093[[#This Row],[عام Public الربع الثالث عام2024م Quarter 3-2024]]</f>
        <v>2</v>
      </c>
      <c r="CG92" s="143">
        <v>0</v>
      </c>
      <c r="CH92" s="143">
        <v>1</v>
      </c>
      <c r="CI92" s="143">
        <v>1</v>
      </c>
      <c r="CJ92" s="143">
        <v>0</v>
      </c>
      <c r="CK92" s="143">
        <v>1</v>
      </c>
      <c r="CL92" s="143">
        <v>1</v>
      </c>
      <c r="CM92" s="143">
        <v>0</v>
      </c>
      <c r="CN92" s="143">
        <v>1</v>
      </c>
      <c r="CO92" s="143">
        <f>Table10093[[#This Row],[عام Public الربع الثاني عام2025م Quarter 2-2025]]+Table10093[[#This Row],[خاص Private الربع الثاني عام2025م Quarter 2-2025]]</f>
        <v>1</v>
      </c>
      <c r="CP92" s="246">
        <v>0</v>
      </c>
      <c r="CQ92" s="297">
        <v>2</v>
      </c>
      <c r="CR92" s="297">
        <v>2</v>
      </c>
    </row>
    <row r="93" spans="1:96" ht="48.95" customHeight="1" thickBot="1">
      <c r="A93" s="335">
        <v>114</v>
      </c>
      <c r="B93" s="129" t="s">
        <v>782</v>
      </c>
      <c r="C93" s="129" t="s">
        <v>783</v>
      </c>
      <c r="D93" s="143" t="s">
        <v>5</v>
      </c>
      <c r="E93" s="143" t="s">
        <v>5</v>
      </c>
      <c r="F93" s="143" t="s">
        <v>5</v>
      </c>
      <c r="G93" s="143" t="s">
        <v>5</v>
      </c>
      <c r="H93" s="143" t="s">
        <v>5</v>
      </c>
      <c r="I93" s="143" t="s">
        <v>5</v>
      </c>
      <c r="J93" s="143" t="s">
        <v>5</v>
      </c>
      <c r="K93" s="143" t="s">
        <v>5</v>
      </c>
      <c r="L93" s="143" t="s">
        <v>5</v>
      </c>
      <c r="M93" s="143" t="s">
        <v>5</v>
      </c>
      <c r="N93" s="143" t="s">
        <v>5</v>
      </c>
      <c r="O93" s="143" t="s">
        <v>5</v>
      </c>
      <c r="P93" s="143" t="s">
        <v>5</v>
      </c>
      <c r="Q93" s="143" t="s">
        <v>5</v>
      </c>
      <c r="R93" s="143" t="s">
        <v>5</v>
      </c>
      <c r="S93" s="143" t="s">
        <v>5</v>
      </c>
      <c r="T93" s="143" t="s">
        <v>5</v>
      </c>
      <c r="U93" s="143" t="s">
        <v>5</v>
      </c>
      <c r="V93" s="143" t="s">
        <v>5</v>
      </c>
      <c r="W93" s="143" t="s">
        <v>5</v>
      </c>
      <c r="X93" s="143" t="s">
        <v>5</v>
      </c>
      <c r="Y93" s="143" t="s">
        <v>5</v>
      </c>
      <c r="Z93" s="143" t="s">
        <v>5</v>
      </c>
      <c r="AA93" s="143" t="s">
        <v>5</v>
      </c>
      <c r="AB93" s="143" t="s">
        <v>5</v>
      </c>
      <c r="AC93" s="143" t="s">
        <v>5</v>
      </c>
      <c r="AD93" s="143" t="s">
        <v>5</v>
      </c>
      <c r="AE93" s="143" t="s">
        <v>5</v>
      </c>
      <c r="AF93" s="143" t="s">
        <v>5</v>
      </c>
      <c r="AG93" s="143" t="s">
        <v>5</v>
      </c>
      <c r="AH93" s="143" t="s">
        <v>5</v>
      </c>
      <c r="AI93" s="143" t="s">
        <v>5</v>
      </c>
      <c r="AJ93" s="143" t="s">
        <v>5</v>
      </c>
      <c r="AK93" s="143" t="s">
        <v>5</v>
      </c>
      <c r="AL93" s="143" t="s">
        <v>5</v>
      </c>
      <c r="AM93" s="143" t="s">
        <v>5</v>
      </c>
      <c r="AN93" s="143" t="s">
        <v>5</v>
      </c>
      <c r="AO93" s="143" t="s">
        <v>5</v>
      </c>
      <c r="AP93" s="143" t="s">
        <v>5</v>
      </c>
      <c r="AQ93" s="143" t="s">
        <v>5</v>
      </c>
      <c r="AR93" s="143" t="s">
        <v>5</v>
      </c>
      <c r="AS93" s="143" t="s">
        <v>5</v>
      </c>
      <c r="AT93" s="143" t="s">
        <v>5</v>
      </c>
      <c r="AU93" s="143" t="s">
        <v>5</v>
      </c>
      <c r="AV93" s="143" t="s">
        <v>5</v>
      </c>
      <c r="AW93" s="143" t="s">
        <v>5</v>
      </c>
      <c r="AX93" s="143" t="s">
        <v>5</v>
      </c>
      <c r="AY93" s="143" t="s">
        <v>5</v>
      </c>
      <c r="AZ93" s="143" t="s">
        <v>5</v>
      </c>
      <c r="BA93" s="143" t="s">
        <v>5</v>
      </c>
      <c r="BB93" s="143" t="s">
        <v>5</v>
      </c>
      <c r="BC93" s="143" t="s">
        <v>5</v>
      </c>
      <c r="BD93" s="143" t="s">
        <v>5</v>
      </c>
      <c r="BE93" s="143" t="s">
        <v>5</v>
      </c>
      <c r="BF93" s="143" t="s">
        <v>5</v>
      </c>
      <c r="BG93" s="143" t="s">
        <v>5</v>
      </c>
      <c r="BH93" s="143" t="s">
        <v>5</v>
      </c>
      <c r="BI93" s="143" t="s">
        <v>5</v>
      </c>
      <c r="BJ93" s="143" t="s">
        <v>5</v>
      </c>
      <c r="BK93" s="143" t="s">
        <v>5</v>
      </c>
      <c r="BL93" s="143" t="s">
        <v>5</v>
      </c>
      <c r="BM93" s="143" t="s">
        <v>5</v>
      </c>
      <c r="BN93" s="143" t="s">
        <v>5</v>
      </c>
      <c r="BO93" s="143" t="s">
        <v>5</v>
      </c>
      <c r="BP93" s="143" t="s">
        <v>5</v>
      </c>
      <c r="BQ93" s="143" t="s">
        <v>5</v>
      </c>
      <c r="BR93" s="143" t="s">
        <v>5</v>
      </c>
      <c r="BS93" s="143" t="s">
        <v>5</v>
      </c>
      <c r="BT93" s="143" t="s">
        <v>5</v>
      </c>
      <c r="BU93" s="143" t="s">
        <v>5</v>
      </c>
      <c r="BV93" s="143" t="s">
        <v>5</v>
      </c>
      <c r="BW93" s="143" t="s">
        <v>5</v>
      </c>
      <c r="BX93" s="143" t="s">
        <v>5</v>
      </c>
      <c r="BY93" s="143" t="s">
        <v>5</v>
      </c>
      <c r="BZ93" s="143" t="s">
        <v>5</v>
      </c>
      <c r="CA93" s="143" t="s">
        <v>5</v>
      </c>
      <c r="CB93" s="143" t="s">
        <v>5</v>
      </c>
      <c r="CC93" s="143" t="s">
        <v>5</v>
      </c>
      <c r="CD93" s="143" t="s">
        <v>5</v>
      </c>
      <c r="CE93" s="143" t="s">
        <v>5</v>
      </c>
      <c r="CF93" s="143" t="s">
        <v>5</v>
      </c>
      <c r="CG93" s="143" t="s">
        <v>5</v>
      </c>
      <c r="CH93" s="143" t="s">
        <v>5</v>
      </c>
      <c r="CI93" s="143" t="s">
        <v>5</v>
      </c>
      <c r="CJ93" s="143" t="s">
        <v>5</v>
      </c>
      <c r="CK93" s="143" t="s">
        <v>5</v>
      </c>
      <c r="CL93" s="143" t="s">
        <v>5</v>
      </c>
      <c r="CM93" s="143" t="s">
        <v>5</v>
      </c>
      <c r="CN93" s="143" t="s">
        <v>5</v>
      </c>
      <c r="CO93" s="143" t="s">
        <v>5</v>
      </c>
      <c r="CP93" s="246">
        <v>0</v>
      </c>
      <c r="CQ93" s="297">
        <v>2</v>
      </c>
      <c r="CR93" s="297">
        <v>2</v>
      </c>
    </row>
    <row r="94" spans="1:96" ht="48.95" customHeight="1" thickBot="1">
      <c r="A94" s="335">
        <v>74</v>
      </c>
      <c r="B94" s="331" t="s">
        <v>952</v>
      </c>
      <c r="C94" s="144" t="s">
        <v>573</v>
      </c>
      <c r="D94" s="141" t="s">
        <v>5</v>
      </c>
      <c r="E94" s="141" t="s">
        <v>5</v>
      </c>
      <c r="F94" s="141" t="s">
        <v>5</v>
      </c>
      <c r="G94" s="141" t="s">
        <v>5</v>
      </c>
      <c r="H94" s="141" t="s">
        <v>5</v>
      </c>
      <c r="I94" s="141" t="s">
        <v>5</v>
      </c>
      <c r="J94" s="141" t="s">
        <v>5</v>
      </c>
      <c r="K94" s="141" t="s">
        <v>5</v>
      </c>
      <c r="L94" s="141" t="s">
        <v>5</v>
      </c>
      <c r="M94" s="141" t="s">
        <v>5</v>
      </c>
      <c r="N94" s="141" t="s">
        <v>5</v>
      </c>
      <c r="O94" s="141" t="s">
        <v>5</v>
      </c>
      <c r="P94" s="141" t="s">
        <v>5</v>
      </c>
      <c r="Q94" s="141" t="s">
        <v>5</v>
      </c>
      <c r="R94" s="141" t="s">
        <v>5</v>
      </c>
      <c r="S94" s="141" t="s">
        <v>5</v>
      </c>
      <c r="T94" s="141" t="s">
        <v>5</v>
      </c>
      <c r="U94" s="141" t="s">
        <v>5</v>
      </c>
      <c r="V94" s="141" t="s">
        <v>5</v>
      </c>
      <c r="W94" s="141" t="s">
        <v>5</v>
      </c>
      <c r="X94" s="141" t="s">
        <v>5</v>
      </c>
      <c r="Y94" s="141" t="s">
        <v>5</v>
      </c>
      <c r="Z94" s="141" t="s">
        <v>5</v>
      </c>
      <c r="AA94" s="141" t="s">
        <v>5</v>
      </c>
      <c r="AB94" s="141" t="s">
        <v>5</v>
      </c>
      <c r="AC94" s="141" t="s">
        <v>5</v>
      </c>
      <c r="AD94" s="141" t="s">
        <v>5</v>
      </c>
      <c r="AE94" s="141" t="s">
        <v>5</v>
      </c>
      <c r="AF94" s="141" t="s">
        <v>5</v>
      </c>
      <c r="AG94" s="141" t="s">
        <v>5</v>
      </c>
      <c r="AH94" s="141" t="s">
        <v>5</v>
      </c>
      <c r="AI94" s="141" t="s">
        <v>5</v>
      </c>
      <c r="AJ94" s="143" t="s">
        <v>5</v>
      </c>
      <c r="AK94" s="143" t="s">
        <v>5</v>
      </c>
      <c r="AL94" s="143" t="s">
        <v>5</v>
      </c>
      <c r="AM94" s="143" t="s">
        <v>5</v>
      </c>
      <c r="AN94" s="143" t="s">
        <v>5</v>
      </c>
      <c r="AO94" s="143" t="s">
        <v>5</v>
      </c>
      <c r="AP94" s="143" t="s">
        <v>5</v>
      </c>
      <c r="AQ94" s="143" t="s">
        <v>5</v>
      </c>
      <c r="AR94" s="143" t="s">
        <v>5</v>
      </c>
      <c r="AS94" s="143" t="s">
        <v>5</v>
      </c>
      <c r="AT94" s="143" t="s">
        <v>5</v>
      </c>
      <c r="AU94" s="143" t="s">
        <v>5</v>
      </c>
      <c r="AV94" s="143"/>
      <c r="AW94" s="143" t="s">
        <v>5</v>
      </c>
      <c r="AX94" s="143" t="s">
        <v>5</v>
      </c>
      <c r="AY94" s="143" t="s">
        <v>5</v>
      </c>
      <c r="AZ94" s="143" t="s">
        <v>5</v>
      </c>
      <c r="BA94" s="143" t="s">
        <v>5</v>
      </c>
      <c r="BB94" s="143" t="s">
        <v>5</v>
      </c>
      <c r="BC94" s="143" t="s">
        <v>5</v>
      </c>
      <c r="BD94" s="143" t="s">
        <v>5</v>
      </c>
      <c r="BE94" s="143" t="s">
        <v>5</v>
      </c>
      <c r="BF94" s="143" t="s">
        <v>5</v>
      </c>
      <c r="BG94" s="143" t="s">
        <v>5</v>
      </c>
      <c r="BH94" s="143" t="s">
        <v>5</v>
      </c>
      <c r="BI94" s="143">
        <v>0</v>
      </c>
      <c r="BJ94" s="143">
        <v>1</v>
      </c>
      <c r="BK94" s="143">
        <f t="shared" ref="BK94:BK99" si="42">BJ94+BI94</f>
        <v>1</v>
      </c>
      <c r="BL94" s="141">
        <v>0</v>
      </c>
      <c r="BM94" s="143">
        <v>1</v>
      </c>
      <c r="BN94" s="143">
        <f t="shared" ref="BN94:BN99" si="43">BM94+BL94</f>
        <v>1</v>
      </c>
      <c r="BO94" s="141">
        <v>0</v>
      </c>
      <c r="BP94" s="143">
        <v>2</v>
      </c>
      <c r="BQ94" s="143">
        <f>Table10093[[#This Row],[عام Public الربع الثاني عام2023م Quarter 2-2023]]+Table10093[[#This Row],[خاص Private الربع الثاني عام2023م Quarter 2-2023]]</f>
        <v>2</v>
      </c>
      <c r="BR94" s="141">
        <v>0</v>
      </c>
      <c r="BS94" s="143">
        <v>2</v>
      </c>
      <c r="BT94" s="143">
        <f>Table10093[[#This Row],[خاص Private الربع الثالث عام2023م Quarter 3-2023]]+Table10093[[#This Row],[عام Public الربع الثالث عام2023م Quarter 3-2023]]</f>
        <v>2</v>
      </c>
      <c r="BU94" s="141">
        <v>0</v>
      </c>
      <c r="BV94" s="143">
        <v>2</v>
      </c>
      <c r="BW94" s="143">
        <f>Table10093[[#This Row],[خاص Private لربع الرابع عام2023م Quarter 4-2023]]+Table10093[[#This Row],[عام Public الربع الرابع عام2023م Quarter 4-2023]]</f>
        <v>2</v>
      </c>
      <c r="BX94" s="143">
        <v>0</v>
      </c>
      <c r="BY94" s="143">
        <v>2</v>
      </c>
      <c r="BZ94" s="143">
        <f>Table10093[[#This Row],[عام Public الربع الأول عام2024م Quarter 1-2024]]+Table10093[[#This Row],[خاص Private الربع الأول عام2024م Quarter 1-2024]]</f>
        <v>2</v>
      </c>
      <c r="CA94" s="143">
        <v>0</v>
      </c>
      <c r="CB94" s="143">
        <v>2</v>
      </c>
      <c r="CC94" s="143">
        <f>Table10093[[#This Row],[عام Public الربع الثاني عام2024م Quarter 2-2024]]+Table10093[[#This Row],[خاص Private الربع الثاني عام2024م Quarter 2-2024]]</f>
        <v>2</v>
      </c>
      <c r="CD94" s="143">
        <v>0</v>
      </c>
      <c r="CE94" s="143">
        <v>2</v>
      </c>
      <c r="CF94" s="143">
        <f>Table10093[[#This Row],[خاص Private الربع الثالث عام2024م Quarter 3-2024]]+Table10093[[#This Row],[عام Public الربع الثالث عام2024م Quarter 3-2024]]</f>
        <v>2</v>
      </c>
      <c r="CG94" s="143">
        <v>0</v>
      </c>
      <c r="CH94" s="143">
        <v>2</v>
      </c>
      <c r="CI94" s="143">
        <v>2</v>
      </c>
      <c r="CJ94" s="143">
        <v>0</v>
      </c>
      <c r="CK94" s="143">
        <v>2</v>
      </c>
      <c r="CL94" s="143">
        <v>2</v>
      </c>
      <c r="CM94" s="143">
        <v>0</v>
      </c>
      <c r="CN94" s="143">
        <v>2</v>
      </c>
      <c r="CO94" s="143">
        <f>Table10093[[#This Row],[عام Public الربع الثاني عام2025م Quarter 2-2025]]+Table10093[[#This Row],[خاص Private الربع الثاني عام2025م Quarter 2-2025]]</f>
        <v>2</v>
      </c>
      <c r="CP94" s="246">
        <v>0</v>
      </c>
      <c r="CQ94" s="297">
        <v>1</v>
      </c>
      <c r="CR94" s="297">
        <v>1</v>
      </c>
    </row>
    <row r="95" spans="1:96" ht="48.95" customHeight="1" thickBot="1">
      <c r="A95" s="335">
        <v>82</v>
      </c>
      <c r="B95" s="331" t="s">
        <v>1163</v>
      </c>
      <c r="C95" s="144" t="s">
        <v>1164</v>
      </c>
      <c r="D95" s="141">
        <v>0</v>
      </c>
      <c r="E95" s="141">
        <v>5</v>
      </c>
      <c r="F95" s="141">
        <v>5</v>
      </c>
      <c r="G95" s="141">
        <v>0</v>
      </c>
      <c r="H95" s="141">
        <v>5</v>
      </c>
      <c r="I95" s="141">
        <v>5</v>
      </c>
      <c r="J95" s="141">
        <v>0</v>
      </c>
      <c r="K95" s="141">
        <v>4</v>
      </c>
      <c r="L95" s="141">
        <v>4</v>
      </c>
      <c r="M95" s="141">
        <v>0</v>
      </c>
      <c r="N95" s="143">
        <v>3</v>
      </c>
      <c r="O95" s="141">
        <v>3</v>
      </c>
      <c r="P95" s="141">
        <v>0</v>
      </c>
      <c r="Q95" s="143">
        <v>2</v>
      </c>
      <c r="R95" s="143">
        <v>2</v>
      </c>
      <c r="S95" s="141">
        <v>0</v>
      </c>
      <c r="T95" s="143">
        <v>2</v>
      </c>
      <c r="U95" s="143">
        <v>2</v>
      </c>
      <c r="V95" s="141">
        <v>0</v>
      </c>
      <c r="W95" s="143">
        <v>2</v>
      </c>
      <c r="X95" s="143">
        <f>W95+V95</f>
        <v>2</v>
      </c>
      <c r="Y95" s="141">
        <v>0</v>
      </c>
      <c r="Z95" s="143">
        <v>2</v>
      </c>
      <c r="AA95" s="143">
        <f>Z95+Y95</f>
        <v>2</v>
      </c>
      <c r="AB95" s="141">
        <v>0</v>
      </c>
      <c r="AC95" s="143">
        <v>2</v>
      </c>
      <c r="AD95" s="143">
        <f>AC95+AB95</f>
        <v>2</v>
      </c>
      <c r="AE95" s="141">
        <v>0</v>
      </c>
      <c r="AF95" s="143">
        <v>2</v>
      </c>
      <c r="AG95" s="143">
        <f>AF95+AE95</f>
        <v>2</v>
      </c>
      <c r="AH95" s="141">
        <v>0</v>
      </c>
      <c r="AI95" s="143">
        <v>2</v>
      </c>
      <c r="AJ95" s="143">
        <f>AI95+AH95</f>
        <v>2</v>
      </c>
      <c r="AK95" s="141">
        <v>0</v>
      </c>
      <c r="AL95" s="143">
        <v>2</v>
      </c>
      <c r="AM95" s="143">
        <f>AL95+AK95</f>
        <v>2</v>
      </c>
      <c r="AN95" s="141">
        <v>0</v>
      </c>
      <c r="AO95" s="143">
        <v>2</v>
      </c>
      <c r="AP95" s="143">
        <f>AO95+AN95</f>
        <v>2</v>
      </c>
      <c r="AQ95" s="141">
        <v>0</v>
      </c>
      <c r="AR95" s="151">
        <v>2</v>
      </c>
      <c r="AS95" s="143">
        <f>AR95+AQ95</f>
        <v>2</v>
      </c>
      <c r="AT95" s="141">
        <v>0</v>
      </c>
      <c r="AU95" s="151">
        <v>1</v>
      </c>
      <c r="AV95" s="143">
        <f>AU95+AT95</f>
        <v>1</v>
      </c>
      <c r="AW95" s="141">
        <v>0</v>
      </c>
      <c r="AX95" s="143">
        <v>1</v>
      </c>
      <c r="AY95" s="143">
        <f>AX95+AW95</f>
        <v>1</v>
      </c>
      <c r="AZ95" s="141">
        <v>0</v>
      </c>
      <c r="BA95" s="143">
        <v>1</v>
      </c>
      <c r="BB95" s="143">
        <f>BA95+AZ95</f>
        <v>1</v>
      </c>
      <c r="BC95" s="141">
        <v>0</v>
      </c>
      <c r="BD95" s="143">
        <v>1</v>
      </c>
      <c r="BE95" s="143">
        <f>BD95+BC95</f>
        <v>1</v>
      </c>
      <c r="BF95" s="141">
        <v>0</v>
      </c>
      <c r="BG95" s="143">
        <v>1</v>
      </c>
      <c r="BH95" s="143">
        <f>BG95+BF95</f>
        <v>1</v>
      </c>
      <c r="BI95" s="143">
        <v>0</v>
      </c>
      <c r="BJ95" s="143">
        <v>1</v>
      </c>
      <c r="BK95" s="143">
        <f t="shared" si="42"/>
        <v>1</v>
      </c>
      <c r="BL95" s="141">
        <v>0</v>
      </c>
      <c r="BM95" s="143">
        <v>1</v>
      </c>
      <c r="BN95" s="143">
        <f t="shared" si="43"/>
        <v>1</v>
      </c>
      <c r="BO95" s="141">
        <v>0</v>
      </c>
      <c r="BP95" s="143">
        <v>1</v>
      </c>
      <c r="BQ95" s="143">
        <f>Table10093[[#This Row],[عام Public الربع الثاني عام2023م Quarter 2-2023]]+Table10093[[#This Row],[خاص Private الربع الثاني عام2023م Quarter 2-2023]]</f>
        <v>1</v>
      </c>
      <c r="BR95" s="141">
        <v>0</v>
      </c>
      <c r="BS95" s="143">
        <v>1</v>
      </c>
      <c r="BT95" s="143">
        <f>Table10093[[#This Row],[خاص Private الربع الثالث عام2023م Quarter 3-2023]]+Table10093[[#This Row],[عام Public الربع الثالث عام2023م Quarter 3-2023]]</f>
        <v>1</v>
      </c>
      <c r="BU95" s="141">
        <v>0</v>
      </c>
      <c r="BV95" s="143">
        <v>1</v>
      </c>
      <c r="BW95" s="143">
        <f>Table10093[[#This Row],[خاص Private لربع الرابع عام2023م Quarter 4-2023]]+Table10093[[#This Row],[عام Public الربع الرابع عام2023م Quarter 4-2023]]</f>
        <v>1</v>
      </c>
      <c r="BX95" s="143">
        <v>0</v>
      </c>
      <c r="BY95" s="143">
        <v>1</v>
      </c>
      <c r="BZ95" s="143">
        <f>Table10093[[#This Row],[عام Public الربع الأول عام2024م Quarter 1-2024]]+Table10093[[#This Row],[خاص Private الربع الأول عام2024م Quarter 1-2024]]</f>
        <v>1</v>
      </c>
      <c r="CA95" s="143">
        <v>0</v>
      </c>
      <c r="CB95" s="143">
        <v>1</v>
      </c>
      <c r="CC95" s="143">
        <f>Table10093[[#This Row],[عام Public الربع الثاني عام2024م Quarter 2-2024]]+Table10093[[#This Row],[خاص Private الربع الثاني عام2024م Quarter 2-2024]]</f>
        <v>1</v>
      </c>
      <c r="CD95" s="143">
        <v>0</v>
      </c>
      <c r="CE95" s="143">
        <v>1</v>
      </c>
      <c r="CF95" s="143">
        <f>Table10093[[#This Row],[خاص Private الربع الثالث عام2024م Quarter 3-2024]]+Table10093[[#This Row],[عام Public الربع الثالث عام2024م Quarter 3-2024]]</f>
        <v>1</v>
      </c>
      <c r="CG95" s="143">
        <v>0</v>
      </c>
      <c r="CH95" s="143">
        <v>1</v>
      </c>
      <c r="CI95" s="143">
        <v>1</v>
      </c>
      <c r="CJ95" s="143">
        <v>0</v>
      </c>
      <c r="CK95" s="143">
        <v>1</v>
      </c>
      <c r="CL95" s="143">
        <v>1</v>
      </c>
      <c r="CM95" s="143">
        <v>0</v>
      </c>
      <c r="CN95" s="143">
        <v>1</v>
      </c>
      <c r="CO95" s="143">
        <f>Table10093[[#This Row],[عام Public الربع الثاني عام2025م Quarter 2-2025]]+Table10093[[#This Row],[خاص Private الربع الثاني عام2025م Quarter 2-2025]]</f>
        <v>1</v>
      </c>
      <c r="CP95" s="246">
        <v>0</v>
      </c>
      <c r="CQ95" s="297">
        <v>1</v>
      </c>
      <c r="CR95" s="297">
        <v>1</v>
      </c>
    </row>
    <row r="96" spans="1:96" ht="48.95" customHeight="1" thickBot="1">
      <c r="A96" s="335">
        <v>83</v>
      </c>
      <c r="B96" s="331" t="s">
        <v>1160</v>
      </c>
      <c r="C96" s="144" t="s">
        <v>1161</v>
      </c>
      <c r="D96" s="141">
        <v>2</v>
      </c>
      <c r="E96" s="141">
        <v>1</v>
      </c>
      <c r="F96" s="141">
        <v>3</v>
      </c>
      <c r="G96" s="141">
        <v>2</v>
      </c>
      <c r="H96" s="141">
        <v>1</v>
      </c>
      <c r="I96" s="141">
        <v>3</v>
      </c>
      <c r="J96" s="141">
        <v>2</v>
      </c>
      <c r="K96" s="141">
        <v>1</v>
      </c>
      <c r="L96" s="141">
        <v>3</v>
      </c>
      <c r="M96" s="141">
        <v>0</v>
      </c>
      <c r="N96" s="141">
        <v>0</v>
      </c>
      <c r="O96" s="141">
        <v>0</v>
      </c>
      <c r="P96" s="141">
        <v>0</v>
      </c>
      <c r="Q96" s="141">
        <v>0</v>
      </c>
      <c r="R96" s="141">
        <v>0</v>
      </c>
      <c r="S96" s="141">
        <v>0</v>
      </c>
      <c r="T96" s="141">
        <v>0</v>
      </c>
      <c r="U96" s="141">
        <v>0</v>
      </c>
      <c r="V96" s="141">
        <v>0</v>
      </c>
      <c r="W96" s="141">
        <v>0</v>
      </c>
      <c r="X96" s="143">
        <f>W96+V96</f>
        <v>0</v>
      </c>
      <c r="Y96" s="141">
        <v>0</v>
      </c>
      <c r="Z96" s="141">
        <v>0</v>
      </c>
      <c r="AA96" s="141">
        <f>Z96+Y96</f>
        <v>0</v>
      </c>
      <c r="AB96" s="141">
        <v>0</v>
      </c>
      <c r="AC96" s="141">
        <v>0</v>
      </c>
      <c r="AD96" s="141">
        <f>AC96+AB96</f>
        <v>0</v>
      </c>
      <c r="AE96" s="141">
        <v>0</v>
      </c>
      <c r="AF96" s="141">
        <v>0</v>
      </c>
      <c r="AG96" s="143">
        <f>AF96+AE96</f>
        <v>0</v>
      </c>
      <c r="AH96" s="141">
        <v>0</v>
      </c>
      <c r="AI96" s="143">
        <v>0</v>
      </c>
      <c r="AJ96" s="143">
        <f>AI96+AH96</f>
        <v>0</v>
      </c>
      <c r="AK96" s="141">
        <v>0</v>
      </c>
      <c r="AL96" s="143">
        <v>0</v>
      </c>
      <c r="AM96" s="143">
        <f>AL96+AK96</f>
        <v>0</v>
      </c>
      <c r="AN96" s="141">
        <v>0</v>
      </c>
      <c r="AO96" s="143">
        <v>1</v>
      </c>
      <c r="AP96" s="143">
        <f>AO96+AN96</f>
        <v>1</v>
      </c>
      <c r="AQ96" s="141">
        <v>0</v>
      </c>
      <c r="AR96" s="143">
        <v>1</v>
      </c>
      <c r="AS96" s="143">
        <f>AR96+AQ96</f>
        <v>1</v>
      </c>
      <c r="AT96" s="141">
        <v>0</v>
      </c>
      <c r="AU96" s="143">
        <v>1</v>
      </c>
      <c r="AV96" s="143">
        <f>AU96+AT96</f>
        <v>1</v>
      </c>
      <c r="AW96" s="141">
        <v>0</v>
      </c>
      <c r="AX96" s="143">
        <v>1</v>
      </c>
      <c r="AY96" s="143">
        <f>AX96+AW96</f>
        <v>1</v>
      </c>
      <c r="AZ96" s="141">
        <v>0</v>
      </c>
      <c r="BA96" s="143">
        <v>1</v>
      </c>
      <c r="BB96" s="143">
        <f>BA96+AZ96</f>
        <v>1</v>
      </c>
      <c r="BC96" s="141">
        <v>0</v>
      </c>
      <c r="BD96" s="143">
        <v>1</v>
      </c>
      <c r="BE96" s="143">
        <f>BD96+BC96</f>
        <v>1</v>
      </c>
      <c r="BF96" s="295">
        <v>0</v>
      </c>
      <c r="BG96" s="295">
        <v>1</v>
      </c>
      <c r="BH96" s="143">
        <f>BG96+BF96</f>
        <v>1</v>
      </c>
      <c r="BI96" s="143">
        <v>0</v>
      </c>
      <c r="BJ96" s="143">
        <v>1</v>
      </c>
      <c r="BK96" s="143">
        <f t="shared" si="42"/>
        <v>1</v>
      </c>
      <c r="BL96" s="141">
        <v>0</v>
      </c>
      <c r="BM96" s="143">
        <v>1</v>
      </c>
      <c r="BN96" s="143">
        <f t="shared" si="43"/>
        <v>1</v>
      </c>
      <c r="BO96" s="141">
        <v>0</v>
      </c>
      <c r="BP96" s="143">
        <v>1</v>
      </c>
      <c r="BQ96" s="143">
        <f>Table10093[[#This Row],[عام Public الربع الثاني عام2023م Quarter 2-2023]]+Table10093[[#This Row],[خاص Private الربع الثاني عام2023م Quarter 2-2023]]</f>
        <v>1</v>
      </c>
      <c r="BR96" s="141">
        <v>0</v>
      </c>
      <c r="BS96" s="143">
        <v>1</v>
      </c>
      <c r="BT96" s="143">
        <f>Table10093[[#This Row],[خاص Private الربع الثالث عام2023م Quarter 3-2023]]+Table10093[[#This Row],[عام Public الربع الثالث عام2023م Quarter 3-2023]]</f>
        <v>1</v>
      </c>
      <c r="BU96" s="141">
        <v>0</v>
      </c>
      <c r="BV96" s="143">
        <v>1</v>
      </c>
      <c r="BW96" s="143">
        <f>Table10093[[#This Row],[خاص Private لربع الرابع عام2023م Quarter 4-2023]]+Table10093[[#This Row],[عام Public الربع الرابع عام2023م Quarter 4-2023]]</f>
        <v>1</v>
      </c>
      <c r="BX96" s="143">
        <v>0</v>
      </c>
      <c r="BY96" s="143">
        <v>1</v>
      </c>
      <c r="BZ96" s="143">
        <f>Table10093[[#This Row],[عام Public الربع الأول عام2024م Quarter 1-2024]]+Table10093[[#This Row],[خاص Private الربع الأول عام2024م Quarter 1-2024]]</f>
        <v>1</v>
      </c>
      <c r="CA96" s="143">
        <v>0</v>
      </c>
      <c r="CB96" s="143">
        <v>1</v>
      </c>
      <c r="CC96" s="143">
        <f>Table10093[[#This Row],[عام Public الربع الثاني عام2024م Quarter 2-2024]]+Table10093[[#This Row],[خاص Private الربع الثاني عام2024م Quarter 2-2024]]</f>
        <v>1</v>
      </c>
      <c r="CD96" s="143">
        <v>0</v>
      </c>
      <c r="CE96" s="143">
        <v>1</v>
      </c>
      <c r="CF96" s="143">
        <f>Table10093[[#This Row],[خاص Private الربع الثالث عام2024م Quarter 3-2024]]+Table10093[[#This Row],[عام Public الربع الثالث عام2024م Quarter 3-2024]]</f>
        <v>1</v>
      </c>
      <c r="CG96" s="143">
        <v>0</v>
      </c>
      <c r="CH96" s="143">
        <v>1</v>
      </c>
      <c r="CI96" s="143">
        <v>1</v>
      </c>
      <c r="CJ96" s="143">
        <v>0</v>
      </c>
      <c r="CK96" s="143">
        <v>1</v>
      </c>
      <c r="CL96" s="143">
        <v>1</v>
      </c>
      <c r="CM96" s="143">
        <v>0</v>
      </c>
      <c r="CN96" s="143">
        <v>1</v>
      </c>
      <c r="CO96" s="143">
        <f>Table10093[[#This Row],[عام Public الربع الثاني عام2025م Quarter 2-2025]]+Table10093[[#This Row],[خاص Private الربع الثاني عام2025م Quarter 2-2025]]</f>
        <v>1</v>
      </c>
      <c r="CP96" s="246">
        <v>0</v>
      </c>
      <c r="CQ96" s="297">
        <v>1</v>
      </c>
      <c r="CR96" s="297">
        <v>1</v>
      </c>
    </row>
    <row r="97" spans="1:96" ht="48.95" customHeight="1" thickBot="1">
      <c r="A97" s="335">
        <v>84</v>
      </c>
      <c r="B97" s="331" t="s">
        <v>471</v>
      </c>
      <c r="C97" s="144" t="s">
        <v>472</v>
      </c>
      <c r="D97" s="141">
        <v>0</v>
      </c>
      <c r="E97" s="141">
        <v>3</v>
      </c>
      <c r="F97" s="141">
        <v>3</v>
      </c>
      <c r="G97" s="141">
        <v>0</v>
      </c>
      <c r="H97" s="141">
        <v>3</v>
      </c>
      <c r="I97" s="141">
        <v>3</v>
      </c>
      <c r="J97" s="141">
        <v>0</v>
      </c>
      <c r="K97" s="141">
        <v>3</v>
      </c>
      <c r="L97" s="141">
        <v>3</v>
      </c>
      <c r="M97" s="141">
        <v>0</v>
      </c>
      <c r="N97" s="143">
        <v>2</v>
      </c>
      <c r="O97" s="141">
        <v>2</v>
      </c>
      <c r="P97" s="141">
        <v>0</v>
      </c>
      <c r="Q97" s="143">
        <v>2</v>
      </c>
      <c r="R97" s="143">
        <v>2</v>
      </c>
      <c r="S97" s="141">
        <v>0</v>
      </c>
      <c r="T97" s="143">
        <v>2</v>
      </c>
      <c r="U97" s="143">
        <v>2</v>
      </c>
      <c r="V97" s="141">
        <v>0</v>
      </c>
      <c r="W97" s="143">
        <v>2</v>
      </c>
      <c r="X97" s="143">
        <f>W97+V97</f>
        <v>2</v>
      </c>
      <c r="Y97" s="141">
        <v>0</v>
      </c>
      <c r="Z97" s="143">
        <v>2</v>
      </c>
      <c r="AA97" s="143">
        <f>Z97+Y97</f>
        <v>2</v>
      </c>
      <c r="AB97" s="141">
        <v>0</v>
      </c>
      <c r="AC97" s="143">
        <v>2</v>
      </c>
      <c r="AD97" s="143">
        <f>AC97+AB97</f>
        <v>2</v>
      </c>
      <c r="AE97" s="141">
        <v>0</v>
      </c>
      <c r="AF97" s="143">
        <v>2</v>
      </c>
      <c r="AG97" s="143">
        <f>AF97+AE97</f>
        <v>2</v>
      </c>
      <c r="AH97" s="141">
        <v>0</v>
      </c>
      <c r="AI97" s="143">
        <v>2</v>
      </c>
      <c r="AJ97" s="143">
        <f>AI97+AH97</f>
        <v>2</v>
      </c>
      <c r="AK97" s="141">
        <v>0</v>
      </c>
      <c r="AL97" s="143">
        <v>2</v>
      </c>
      <c r="AM97" s="143">
        <f>AL97+AK97</f>
        <v>2</v>
      </c>
      <c r="AN97" s="141">
        <v>0</v>
      </c>
      <c r="AO97" s="143">
        <v>1</v>
      </c>
      <c r="AP97" s="143">
        <f>AO97+AN97</f>
        <v>1</v>
      </c>
      <c r="AQ97" s="141">
        <v>0</v>
      </c>
      <c r="AR97" s="143">
        <v>1</v>
      </c>
      <c r="AS97" s="143">
        <f>AR97+AQ97</f>
        <v>1</v>
      </c>
      <c r="AT97" s="141">
        <v>0</v>
      </c>
      <c r="AU97" s="143">
        <v>1</v>
      </c>
      <c r="AV97" s="143">
        <f>AU97+AT97</f>
        <v>1</v>
      </c>
      <c r="AW97" s="141">
        <v>0</v>
      </c>
      <c r="AX97" s="143">
        <v>1</v>
      </c>
      <c r="AY97" s="143">
        <f>AX97+AW97</f>
        <v>1</v>
      </c>
      <c r="AZ97" s="141">
        <v>0</v>
      </c>
      <c r="BA97" s="143">
        <v>1</v>
      </c>
      <c r="BB97" s="143">
        <f>BA97+AZ97</f>
        <v>1</v>
      </c>
      <c r="BC97" s="141">
        <v>0</v>
      </c>
      <c r="BD97" s="143">
        <v>1</v>
      </c>
      <c r="BE97" s="143">
        <f>BD97+BC97</f>
        <v>1</v>
      </c>
      <c r="BF97" s="141">
        <v>0</v>
      </c>
      <c r="BG97" s="143">
        <v>1</v>
      </c>
      <c r="BH97" s="143">
        <f>BG97+BF97</f>
        <v>1</v>
      </c>
      <c r="BI97" s="143">
        <v>0</v>
      </c>
      <c r="BJ97" s="143">
        <v>1</v>
      </c>
      <c r="BK97" s="143">
        <f t="shared" si="42"/>
        <v>1</v>
      </c>
      <c r="BL97" s="141">
        <v>0</v>
      </c>
      <c r="BM97" s="143">
        <v>1</v>
      </c>
      <c r="BN97" s="143">
        <f t="shared" si="43"/>
        <v>1</v>
      </c>
      <c r="BO97" s="141">
        <v>0</v>
      </c>
      <c r="BP97" s="143">
        <v>1</v>
      </c>
      <c r="BQ97" s="143">
        <f>Table10093[[#This Row],[عام Public الربع الثاني عام2023م Quarter 2-2023]]+Table10093[[#This Row],[خاص Private الربع الثاني عام2023م Quarter 2-2023]]</f>
        <v>1</v>
      </c>
      <c r="BR97" s="141">
        <v>0</v>
      </c>
      <c r="BS97" s="143">
        <v>1</v>
      </c>
      <c r="BT97" s="143">
        <f>Table10093[[#This Row],[خاص Private الربع الثالث عام2023م Quarter 3-2023]]+Table10093[[#This Row],[عام Public الربع الثالث عام2023م Quarter 3-2023]]</f>
        <v>1</v>
      </c>
      <c r="BU97" s="141">
        <v>0</v>
      </c>
      <c r="BV97" s="143">
        <v>1</v>
      </c>
      <c r="BW97" s="143">
        <f>Table10093[[#This Row],[خاص Private لربع الرابع عام2023م Quarter 4-2023]]+Table10093[[#This Row],[عام Public الربع الرابع عام2023م Quarter 4-2023]]</f>
        <v>1</v>
      </c>
      <c r="BX97" s="143">
        <v>0</v>
      </c>
      <c r="BY97" s="143">
        <v>1</v>
      </c>
      <c r="BZ97" s="143">
        <f>Table10093[[#This Row],[عام Public الربع الأول عام2024م Quarter 1-2024]]+Table10093[[#This Row],[خاص Private الربع الأول عام2024م Quarter 1-2024]]</f>
        <v>1</v>
      </c>
      <c r="CA97" s="143">
        <v>0</v>
      </c>
      <c r="CB97" s="143">
        <v>1</v>
      </c>
      <c r="CC97" s="143">
        <f>Table10093[[#This Row],[عام Public الربع الثاني عام2024م Quarter 2-2024]]+Table10093[[#This Row],[خاص Private الربع الثاني عام2024م Quarter 2-2024]]</f>
        <v>1</v>
      </c>
      <c r="CD97" s="143">
        <v>0</v>
      </c>
      <c r="CE97" s="143">
        <v>1</v>
      </c>
      <c r="CF97" s="143">
        <f>Table10093[[#This Row],[خاص Private الربع الثالث عام2024م Quarter 3-2024]]+Table10093[[#This Row],[عام Public الربع الثالث عام2024م Quarter 3-2024]]</f>
        <v>1</v>
      </c>
      <c r="CG97" s="143">
        <v>0</v>
      </c>
      <c r="CH97" s="143">
        <v>1</v>
      </c>
      <c r="CI97" s="143">
        <v>1</v>
      </c>
      <c r="CJ97" s="143">
        <v>0</v>
      </c>
      <c r="CK97" s="143">
        <v>1</v>
      </c>
      <c r="CL97" s="143">
        <v>1</v>
      </c>
      <c r="CM97" s="143">
        <v>0</v>
      </c>
      <c r="CN97" s="143">
        <v>1</v>
      </c>
      <c r="CO97" s="143">
        <f>Table10093[[#This Row],[عام Public الربع الثاني عام2025م Quarter 2-2025]]+Table10093[[#This Row],[خاص Private الربع الثاني عام2025م Quarter 2-2025]]</f>
        <v>1</v>
      </c>
      <c r="CP97" s="246">
        <v>0</v>
      </c>
      <c r="CQ97" s="297">
        <v>1</v>
      </c>
      <c r="CR97" s="297">
        <v>1</v>
      </c>
    </row>
    <row r="98" spans="1:96" ht="48.95" customHeight="1" thickBot="1">
      <c r="A98" s="335">
        <v>85</v>
      </c>
      <c r="B98" s="331" t="s">
        <v>1157</v>
      </c>
      <c r="C98" s="144" t="s">
        <v>1159</v>
      </c>
      <c r="D98" s="141">
        <v>0</v>
      </c>
      <c r="E98" s="141">
        <v>1</v>
      </c>
      <c r="F98" s="141">
        <v>1</v>
      </c>
      <c r="G98" s="141">
        <v>0</v>
      </c>
      <c r="H98" s="141">
        <v>1</v>
      </c>
      <c r="I98" s="141">
        <v>1</v>
      </c>
      <c r="J98" s="141">
        <v>0</v>
      </c>
      <c r="K98" s="141">
        <v>0</v>
      </c>
      <c r="L98" s="141">
        <v>0</v>
      </c>
      <c r="M98" s="141">
        <v>0</v>
      </c>
      <c r="N98" s="143">
        <v>1</v>
      </c>
      <c r="O98" s="141">
        <v>1</v>
      </c>
      <c r="P98" s="141">
        <v>0</v>
      </c>
      <c r="Q98" s="143">
        <v>1</v>
      </c>
      <c r="R98" s="143">
        <v>1</v>
      </c>
      <c r="S98" s="141">
        <v>0</v>
      </c>
      <c r="T98" s="143">
        <v>1</v>
      </c>
      <c r="U98" s="143">
        <v>1</v>
      </c>
      <c r="V98" s="141">
        <v>0</v>
      </c>
      <c r="W98" s="143">
        <v>1</v>
      </c>
      <c r="X98" s="143">
        <f>W98+V98</f>
        <v>1</v>
      </c>
      <c r="Y98" s="141">
        <v>0</v>
      </c>
      <c r="Z98" s="143">
        <v>1</v>
      </c>
      <c r="AA98" s="143">
        <f>Z98+Y98</f>
        <v>1</v>
      </c>
      <c r="AB98" s="141">
        <v>0</v>
      </c>
      <c r="AC98" s="143">
        <v>1</v>
      </c>
      <c r="AD98" s="143">
        <f>AC98+AB98</f>
        <v>1</v>
      </c>
      <c r="AE98" s="141">
        <v>0</v>
      </c>
      <c r="AF98" s="143">
        <v>1</v>
      </c>
      <c r="AG98" s="143">
        <f>AF98+AE98</f>
        <v>1</v>
      </c>
      <c r="AH98" s="141">
        <v>0</v>
      </c>
      <c r="AI98" s="143">
        <v>1</v>
      </c>
      <c r="AJ98" s="143">
        <f>AI98+AH98</f>
        <v>1</v>
      </c>
      <c r="AK98" s="141">
        <v>0</v>
      </c>
      <c r="AL98" s="143">
        <v>1</v>
      </c>
      <c r="AM98" s="143">
        <f>AL98+AK98</f>
        <v>1</v>
      </c>
      <c r="AN98" s="141">
        <v>0</v>
      </c>
      <c r="AO98" s="143">
        <v>1</v>
      </c>
      <c r="AP98" s="143">
        <f>AO98+AN98</f>
        <v>1</v>
      </c>
      <c r="AQ98" s="141">
        <v>0</v>
      </c>
      <c r="AR98" s="143">
        <v>1</v>
      </c>
      <c r="AS98" s="143">
        <f>AR98+AQ98</f>
        <v>1</v>
      </c>
      <c r="AT98" s="141">
        <v>0</v>
      </c>
      <c r="AU98" s="143">
        <v>1</v>
      </c>
      <c r="AV98" s="143">
        <f>AU98+AT98</f>
        <v>1</v>
      </c>
      <c r="AW98" s="141">
        <v>0</v>
      </c>
      <c r="AX98" s="143">
        <v>1</v>
      </c>
      <c r="AY98" s="143">
        <f>AX98+AW98</f>
        <v>1</v>
      </c>
      <c r="AZ98" s="141">
        <v>0</v>
      </c>
      <c r="BA98" s="143">
        <v>1</v>
      </c>
      <c r="BB98" s="143">
        <f>BA98+AZ98</f>
        <v>1</v>
      </c>
      <c r="BC98" s="141">
        <v>0</v>
      </c>
      <c r="BD98" s="143">
        <v>1</v>
      </c>
      <c r="BE98" s="143">
        <f>BD98+BC98</f>
        <v>1</v>
      </c>
      <c r="BF98" s="141">
        <v>0</v>
      </c>
      <c r="BG98" s="143">
        <v>1</v>
      </c>
      <c r="BH98" s="143">
        <f>BG98+BF98</f>
        <v>1</v>
      </c>
      <c r="BI98" s="143">
        <v>0</v>
      </c>
      <c r="BJ98" s="143">
        <v>1</v>
      </c>
      <c r="BK98" s="143">
        <f t="shared" si="42"/>
        <v>1</v>
      </c>
      <c r="BL98" s="141">
        <v>0</v>
      </c>
      <c r="BM98" s="143">
        <v>1</v>
      </c>
      <c r="BN98" s="143">
        <f t="shared" si="43"/>
        <v>1</v>
      </c>
      <c r="BO98" s="141">
        <v>0</v>
      </c>
      <c r="BP98" s="143">
        <v>1</v>
      </c>
      <c r="BQ98" s="143">
        <f>Table10093[[#This Row],[عام Public الربع الثاني عام2023م Quarter 2-2023]]+Table10093[[#This Row],[خاص Private الربع الثاني عام2023م Quarter 2-2023]]</f>
        <v>1</v>
      </c>
      <c r="BR98" s="141">
        <v>0</v>
      </c>
      <c r="BS98" s="143">
        <v>1</v>
      </c>
      <c r="BT98" s="143">
        <f>Table10093[[#This Row],[خاص Private الربع الثالث عام2023م Quarter 3-2023]]+Table10093[[#This Row],[عام Public الربع الثالث عام2023م Quarter 3-2023]]</f>
        <v>1</v>
      </c>
      <c r="BU98" s="141">
        <v>0</v>
      </c>
      <c r="BV98" s="143">
        <v>1</v>
      </c>
      <c r="BW98" s="143">
        <f>Table10093[[#This Row],[خاص Private لربع الرابع عام2023م Quarter 4-2023]]+Table10093[[#This Row],[عام Public الربع الرابع عام2023م Quarter 4-2023]]</f>
        <v>1</v>
      </c>
      <c r="BX98" s="143">
        <v>0</v>
      </c>
      <c r="BY98" s="143">
        <v>1</v>
      </c>
      <c r="BZ98" s="143">
        <f>Table10093[[#This Row],[عام Public الربع الأول عام2024م Quarter 1-2024]]+Table10093[[#This Row],[خاص Private الربع الأول عام2024م Quarter 1-2024]]</f>
        <v>1</v>
      </c>
      <c r="CA98" s="143">
        <v>0</v>
      </c>
      <c r="CB98" s="143">
        <v>1</v>
      </c>
      <c r="CC98" s="143">
        <f>Table10093[[#This Row],[عام Public الربع الثاني عام2024م Quarter 2-2024]]+Table10093[[#This Row],[خاص Private الربع الثاني عام2024م Quarter 2-2024]]</f>
        <v>1</v>
      </c>
      <c r="CD98" s="143">
        <v>0</v>
      </c>
      <c r="CE98" s="143">
        <v>1</v>
      </c>
      <c r="CF98" s="143">
        <f>Table10093[[#This Row],[خاص Private الربع الثالث عام2024م Quarter 3-2024]]+Table10093[[#This Row],[عام Public الربع الثالث عام2024م Quarter 3-2024]]</f>
        <v>1</v>
      </c>
      <c r="CG98" s="143">
        <v>0</v>
      </c>
      <c r="CH98" s="143">
        <v>1</v>
      </c>
      <c r="CI98" s="143">
        <v>1</v>
      </c>
      <c r="CJ98" s="143">
        <v>0</v>
      </c>
      <c r="CK98" s="143">
        <v>1</v>
      </c>
      <c r="CL98" s="143">
        <v>1</v>
      </c>
      <c r="CM98" s="143">
        <v>0</v>
      </c>
      <c r="CN98" s="143">
        <v>1</v>
      </c>
      <c r="CO98" s="143">
        <f>Table10093[[#This Row],[عام Public الربع الثاني عام2025م Quarter 2-2025]]+Table10093[[#This Row],[خاص Private الربع الثاني عام2025م Quarter 2-2025]]</f>
        <v>1</v>
      </c>
      <c r="CP98" s="246">
        <v>0</v>
      </c>
      <c r="CQ98" s="297">
        <v>1</v>
      </c>
      <c r="CR98" s="297">
        <v>1</v>
      </c>
    </row>
    <row r="99" spans="1:96" ht="48.95" customHeight="1" thickBot="1">
      <c r="A99" s="335">
        <v>86</v>
      </c>
      <c r="B99" s="331" t="s">
        <v>800</v>
      </c>
      <c r="C99" s="144" t="s">
        <v>801</v>
      </c>
      <c r="D99" s="141">
        <v>0</v>
      </c>
      <c r="E99" s="141">
        <v>1</v>
      </c>
      <c r="F99" s="141">
        <v>1</v>
      </c>
      <c r="G99" s="141">
        <v>0</v>
      </c>
      <c r="H99" s="141">
        <v>1</v>
      </c>
      <c r="I99" s="141">
        <v>1</v>
      </c>
      <c r="J99" s="141">
        <v>0</v>
      </c>
      <c r="K99" s="141">
        <v>1</v>
      </c>
      <c r="L99" s="141">
        <v>1</v>
      </c>
      <c r="M99" s="141">
        <v>0</v>
      </c>
      <c r="N99" s="143">
        <v>1</v>
      </c>
      <c r="O99" s="141">
        <v>1</v>
      </c>
      <c r="P99" s="141">
        <v>0</v>
      </c>
      <c r="Q99" s="143">
        <v>1</v>
      </c>
      <c r="R99" s="143">
        <v>1</v>
      </c>
      <c r="S99" s="141">
        <v>0</v>
      </c>
      <c r="T99" s="143">
        <v>1</v>
      </c>
      <c r="U99" s="143">
        <v>1</v>
      </c>
      <c r="V99" s="141">
        <v>0</v>
      </c>
      <c r="W99" s="143">
        <v>1</v>
      </c>
      <c r="X99" s="143">
        <f>W99+V99</f>
        <v>1</v>
      </c>
      <c r="Y99" s="141">
        <v>0</v>
      </c>
      <c r="Z99" s="143">
        <v>1</v>
      </c>
      <c r="AA99" s="143">
        <f>Z99+Y99</f>
        <v>1</v>
      </c>
      <c r="AB99" s="141">
        <v>0</v>
      </c>
      <c r="AC99" s="143">
        <v>1</v>
      </c>
      <c r="AD99" s="143">
        <f>AC99+AB99</f>
        <v>1</v>
      </c>
      <c r="AE99" s="141">
        <v>0</v>
      </c>
      <c r="AF99" s="143">
        <v>1</v>
      </c>
      <c r="AG99" s="143">
        <f>AF99+AE99</f>
        <v>1</v>
      </c>
      <c r="AH99" s="141">
        <v>0</v>
      </c>
      <c r="AI99" s="143">
        <v>1</v>
      </c>
      <c r="AJ99" s="143">
        <f>AI99+AH99</f>
        <v>1</v>
      </c>
      <c r="AK99" s="141">
        <v>0</v>
      </c>
      <c r="AL99" s="143">
        <v>1</v>
      </c>
      <c r="AM99" s="143">
        <f>AL99+AK99</f>
        <v>1</v>
      </c>
      <c r="AN99" s="141">
        <v>0</v>
      </c>
      <c r="AO99" s="143">
        <v>1</v>
      </c>
      <c r="AP99" s="143">
        <f>AO99+AN99</f>
        <v>1</v>
      </c>
      <c r="AQ99" s="141">
        <v>0</v>
      </c>
      <c r="AR99" s="143">
        <v>1</v>
      </c>
      <c r="AS99" s="143">
        <f>AR99+AQ99</f>
        <v>1</v>
      </c>
      <c r="AT99" s="141">
        <v>0</v>
      </c>
      <c r="AU99" s="143">
        <v>1</v>
      </c>
      <c r="AV99" s="143">
        <f>AU99+AT99</f>
        <v>1</v>
      </c>
      <c r="AW99" s="141">
        <v>0</v>
      </c>
      <c r="AX99" s="143">
        <v>1</v>
      </c>
      <c r="AY99" s="143">
        <f>AX99+AW99</f>
        <v>1</v>
      </c>
      <c r="AZ99" s="141">
        <v>0</v>
      </c>
      <c r="BA99" s="143">
        <v>1</v>
      </c>
      <c r="BB99" s="143">
        <f>BA99+AZ99</f>
        <v>1</v>
      </c>
      <c r="BC99" s="141">
        <v>0</v>
      </c>
      <c r="BD99" s="143">
        <v>1</v>
      </c>
      <c r="BE99" s="143">
        <f>BD99+BC99</f>
        <v>1</v>
      </c>
      <c r="BF99" s="141">
        <v>0</v>
      </c>
      <c r="BG99" s="143">
        <v>1</v>
      </c>
      <c r="BH99" s="143">
        <f>BG99+BF99</f>
        <v>1</v>
      </c>
      <c r="BI99" s="143">
        <v>0</v>
      </c>
      <c r="BJ99" s="143">
        <v>1</v>
      </c>
      <c r="BK99" s="143">
        <f t="shared" si="42"/>
        <v>1</v>
      </c>
      <c r="BL99" s="141">
        <v>0</v>
      </c>
      <c r="BM99" s="143">
        <v>1</v>
      </c>
      <c r="BN99" s="143">
        <f t="shared" si="43"/>
        <v>1</v>
      </c>
      <c r="BO99" s="141">
        <v>0</v>
      </c>
      <c r="BP99" s="143">
        <v>1</v>
      </c>
      <c r="BQ99" s="143">
        <f>Table10093[[#This Row],[عام Public الربع الثاني عام2023م Quarter 2-2023]]+Table10093[[#This Row],[خاص Private الربع الثاني عام2023م Quarter 2-2023]]</f>
        <v>1</v>
      </c>
      <c r="BR99" s="141">
        <v>0</v>
      </c>
      <c r="BS99" s="143">
        <v>1</v>
      </c>
      <c r="BT99" s="143">
        <f>Table10093[[#This Row],[خاص Private الربع الثالث عام2023م Quarter 3-2023]]+Table10093[[#This Row],[عام Public الربع الثالث عام2023م Quarter 3-2023]]</f>
        <v>1</v>
      </c>
      <c r="BU99" s="141">
        <v>0</v>
      </c>
      <c r="BV99" s="143">
        <v>1</v>
      </c>
      <c r="BW99" s="143">
        <f>Table10093[[#This Row],[خاص Private لربع الرابع عام2023م Quarter 4-2023]]+Table10093[[#This Row],[عام Public الربع الرابع عام2023م Quarter 4-2023]]</f>
        <v>1</v>
      </c>
      <c r="BX99" s="143">
        <v>0</v>
      </c>
      <c r="BY99" s="143">
        <v>1</v>
      </c>
      <c r="BZ99" s="143">
        <f>Table10093[[#This Row],[عام Public الربع الأول عام2024م Quarter 1-2024]]+Table10093[[#This Row],[خاص Private الربع الأول عام2024م Quarter 1-2024]]</f>
        <v>1</v>
      </c>
      <c r="CA99" s="143">
        <v>0</v>
      </c>
      <c r="CB99" s="143">
        <v>1</v>
      </c>
      <c r="CC99" s="143">
        <f>Table10093[[#This Row],[عام Public الربع الثاني عام2024م Quarter 2-2024]]+Table10093[[#This Row],[خاص Private الربع الثاني عام2024م Quarter 2-2024]]</f>
        <v>1</v>
      </c>
      <c r="CD99" s="143">
        <v>0</v>
      </c>
      <c r="CE99" s="143">
        <v>1</v>
      </c>
      <c r="CF99" s="143">
        <f>Table10093[[#This Row],[خاص Private الربع الثالث عام2024م Quarter 3-2024]]+Table10093[[#This Row],[عام Public الربع الثالث عام2024م Quarter 3-2024]]</f>
        <v>1</v>
      </c>
      <c r="CG99" s="143">
        <v>0</v>
      </c>
      <c r="CH99" s="143">
        <v>1</v>
      </c>
      <c r="CI99" s="143">
        <v>1</v>
      </c>
      <c r="CJ99" s="143">
        <v>0</v>
      </c>
      <c r="CK99" s="143">
        <v>1</v>
      </c>
      <c r="CL99" s="143">
        <v>1</v>
      </c>
      <c r="CM99" s="143">
        <v>0</v>
      </c>
      <c r="CN99" s="143">
        <v>1</v>
      </c>
      <c r="CO99" s="143">
        <f>Table10093[[#This Row],[عام Public الربع الثاني عام2025م Quarter 2-2025]]+Table10093[[#This Row],[خاص Private الربع الثاني عام2025م Quarter 2-2025]]</f>
        <v>1</v>
      </c>
      <c r="CP99" s="246">
        <v>0</v>
      </c>
      <c r="CQ99" s="297">
        <v>1</v>
      </c>
      <c r="CR99" s="297">
        <v>1</v>
      </c>
    </row>
    <row r="100" spans="1:96" ht="48.95" customHeight="1" thickBot="1">
      <c r="A100" s="335">
        <v>87</v>
      </c>
      <c r="B100" s="144" t="s">
        <v>487</v>
      </c>
      <c r="C100" s="144" t="s">
        <v>488</v>
      </c>
      <c r="D100" s="147" t="s">
        <v>5</v>
      </c>
      <c r="E100" s="147" t="s">
        <v>5</v>
      </c>
      <c r="F100" s="147" t="s">
        <v>5</v>
      </c>
      <c r="G100" s="147" t="s">
        <v>5</v>
      </c>
      <c r="H100" s="147" t="s">
        <v>5</v>
      </c>
      <c r="I100" s="147" t="s">
        <v>5</v>
      </c>
      <c r="J100" s="147" t="s">
        <v>5</v>
      </c>
      <c r="K100" s="147" t="s">
        <v>5</v>
      </c>
      <c r="L100" s="147" t="s">
        <v>5</v>
      </c>
      <c r="M100" s="147" t="s">
        <v>5</v>
      </c>
      <c r="N100" s="146" t="s">
        <v>5</v>
      </c>
      <c r="O100" s="147" t="s">
        <v>5</v>
      </c>
      <c r="P100" s="147" t="s">
        <v>5</v>
      </c>
      <c r="Q100" s="146" t="s">
        <v>5</v>
      </c>
      <c r="R100" s="147" t="s">
        <v>5</v>
      </c>
      <c r="S100" s="147" t="s">
        <v>5</v>
      </c>
      <c r="T100" s="146" t="s">
        <v>5</v>
      </c>
      <c r="U100" s="147" t="s">
        <v>5</v>
      </c>
      <c r="V100" s="147" t="s">
        <v>5</v>
      </c>
      <c r="W100" s="146" t="s">
        <v>5</v>
      </c>
      <c r="X100" s="147" t="s">
        <v>5</v>
      </c>
      <c r="Y100" s="147" t="s">
        <v>5</v>
      </c>
      <c r="Z100" s="146" t="s">
        <v>5</v>
      </c>
      <c r="AA100" s="143" t="s">
        <v>5</v>
      </c>
      <c r="AB100" s="143" t="s">
        <v>5</v>
      </c>
      <c r="AC100" s="142" t="s">
        <v>5</v>
      </c>
      <c r="AD100" s="143" t="s">
        <v>5</v>
      </c>
      <c r="AE100" s="143" t="s">
        <v>5</v>
      </c>
      <c r="AF100" s="142" t="s">
        <v>5</v>
      </c>
      <c r="AG100" s="143" t="s">
        <v>5</v>
      </c>
      <c r="AH100" s="143" t="s">
        <v>5</v>
      </c>
      <c r="AI100" s="142" t="s">
        <v>5</v>
      </c>
      <c r="AJ100" s="143" t="s">
        <v>5</v>
      </c>
      <c r="AK100" s="143" t="s">
        <v>5</v>
      </c>
      <c r="AL100" s="142" t="s">
        <v>5</v>
      </c>
      <c r="AM100" s="143" t="s">
        <v>5</v>
      </c>
      <c r="AN100" s="143" t="s">
        <v>5</v>
      </c>
      <c r="AO100" s="142" t="s">
        <v>5</v>
      </c>
      <c r="AP100" s="143" t="s">
        <v>5</v>
      </c>
      <c r="AQ100" s="143" t="s">
        <v>5</v>
      </c>
      <c r="AR100" s="142" t="s">
        <v>5</v>
      </c>
      <c r="AS100" s="143" t="s">
        <v>5</v>
      </c>
      <c r="AT100" s="143" t="s">
        <v>5</v>
      </c>
      <c r="AU100" s="142" t="s">
        <v>5</v>
      </c>
      <c r="AV100" s="143" t="s">
        <v>5</v>
      </c>
      <c r="AW100" s="143" t="s">
        <v>5</v>
      </c>
      <c r="AX100" s="142" t="s">
        <v>5</v>
      </c>
      <c r="AY100" s="143" t="s">
        <v>5</v>
      </c>
      <c r="AZ100" s="143" t="s">
        <v>5</v>
      </c>
      <c r="BA100" s="142" t="s">
        <v>5</v>
      </c>
      <c r="BB100" s="143" t="s">
        <v>5</v>
      </c>
      <c r="BC100" s="143" t="s">
        <v>5</v>
      </c>
      <c r="BD100" s="142" t="s">
        <v>5</v>
      </c>
      <c r="BE100" s="143" t="s">
        <v>5</v>
      </c>
      <c r="BF100" s="143" t="s">
        <v>5</v>
      </c>
      <c r="BG100" s="142" t="s">
        <v>5</v>
      </c>
      <c r="BH100" s="143" t="s">
        <v>5</v>
      </c>
      <c r="BI100" s="143" t="s">
        <v>5</v>
      </c>
      <c r="BJ100" s="143" t="s">
        <v>5</v>
      </c>
      <c r="BK100" s="143" t="s">
        <v>5</v>
      </c>
      <c r="BL100" s="143" t="s">
        <v>5</v>
      </c>
      <c r="BM100" s="142" t="s">
        <v>5</v>
      </c>
      <c r="BN100" s="143" t="s">
        <v>5</v>
      </c>
      <c r="BO100" s="143" t="s">
        <v>5</v>
      </c>
      <c r="BP100" s="142" t="s">
        <v>5</v>
      </c>
      <c r="BQ100" s="143" t="s">
        <v>5</v>
      </c>
      <c r="BR100" s="141">
        <v>0</v>
      </c>
      <c r="BS100" s="142">
        <v>1</v>
      </c>
      <c r="BT100" s="143">
        <f>Table10093[[#This Row],[خاص Private الربع الثالث عام2023م Quarter 3-2023]]+Table10093[[#This Row],[عام Public الربع الثالث عام2023م Quarter 3-2023]]</f>
        <v>1</v>
      </c>
      <c r="BU100" s="141">
        <v>0</v>
      </c>
      <c r="BV100" s="142">
        <v>1</v>
      </c>
      <c r="BW100" s="143">
        <f>Table10093[[#This Row],[خاص Private لربع الرابع عام2023م Quarter 4-2023]]+Table10093[[#This Row],[عام Public الربع الرابع عام2023م Quarter 4-2023]]</f>
        <v>1</v>
      </c>
      <c r="BX100" s="143">
        <v>0</v>
      </c>
      <c r="BY100" s="143">
        <v>1</v>
      </c>
      <c r="BZ100" s="143">
        <f>Table10093[[#This Row],[عام Public الربع الأول عام2024م Quarter 1-2024]]+Table10093[[#This Row],[خاص Private الربع الأول عام2024م Quarter 1-2024]]</f>
        <v>1</v>
      </c>
      <c r="CA100" s="143">
        <v>0</v>
      </c>
      <c r="CB100" s="143">
        <v>1</v>
      </c>
      <c r="CC100" s="143">
        <f>Table10093[[#This Row],[عام Public الربع الثاني عام2024م Quarter 2-2024]]+Table10093[[#This Row],[خاص Private الربع الثاني عام2024م Quarter 2-2024]]</f>
        <v>1</v>
      </c>
      <c r="CD100" s="143">
        <v>0</v>
      </c>
      <c r="CE100" s="143">
        <v>1</v>
      </c>
      <c r="CF100" s="143">
        <f>Table10093[[#This Row],[خاص Private الربع الثالث عام2024م Quarter 3-2024]]+Table10093[[#This Row],[عام Public الربع الثالث عام2024م Quarter 3-2024]]</f>
        <v>1</v>
      </c>
      <c r="CG100" s="143">
        <v>0</v>
      </c>
      <c r="CH100" s="143">
        <v>1</v>
      </c>
      <c r="CI100" s="143">
        <v>1</v>
      </c>
      <c r="CJ100" s="143">
        <v>0</v>
      </c>
      <c r="CK100" s="143">
        <v>1</v>
      </c>
      <c r="CL100" s="143">
        <v>1</v>
      </c>
      <c r="CM100" s="143">
        <v>0</v>
      </c>
      <c r="CN100" s="143">
        <v>1</v>
      </c>
      <c r="CO100" s="143">
        <f>Table10093[[#This Row],[عام Public الربع الثاني عام2025م Quarter 2-2025]]+Table10093[[#This Row],[خاص Private الربع الثاني عام2025م Quarter 2-2025]]</f>
        <v>1</v>
      </c>
      <c r="CP100" s="246">
        <v>0</v>
      </c>
      <c r="CQ100" s="297">
        <v>1</v>
      </c>
      <c r="CR100" s="297">
        <v>1</v>
      </c>
    </row>
    <row r="101" spans="1:96" ht="48.95" customHeight="1" thickBot="1">
      <c r="A101" s="335">
        <v>88</v>
      </c>
      <c r="B101" s="144" t="s">
        <v>688</v>
      </c>
      <c r="C101" s="144" t="s">
        <v>689</v>
      </c>
      <c r="D101" s="147" t="s">
        <v>5</v>
      </c>
      <c r="E101" s="147" t="s">
        <v>5</v>
      </c>
      <c r="F101" s="147" t="s">
        <v>5</v>
      </c>
      <c r="G101" s="147" t="s">
        <v>5</v>
      </c>
      <c r="H101" s="147" t="s">
        <v>5</v>
      </c>
      <c r="I101" s="147" t="s">
        <v>5</v>
      </c>
      <c r="J101" s="147" t="s">
        <v>5</v>
      </c>
      <c r="K101" s="147" t="s">
        <v>5</v>
      </c>
      <c r="L101" s="147" t="s">
        <v>5</v>
      </c>
      <c r="M101" s="147" t="s">
        <v>5</v>
      </c>
      <c r="N101" s="146" t="s">
        <v>5</v>
      </c>
      <c r="O101" s="147" t="s">
        <v>5</v>
      </c>
      <c r="P101" s="147" t="s">
        <v>5</v>
      </c>
      <c r="Q101" s="146" t="s">
        <v>5</v>
      </c>
      <c r="R101" s="147" t="s">
        <v>5</v>
      </c>
      <c r="S101" s="147" t="s">
        <v>5</v>
      </c>
      <c r="T101" s="146" t="s">
        <v>5</v>
      </c>
      <c r="U101" s="147" t="s">
        <v>5</v>
      </c>
      <c r="V101" s="147" t="s">
        <v>5</v>
      </c>
      <c r="W101" s="146" t="s">
        <v>5</v>
      </c>
      <c r="X101" s="147" t="s">
        <v>5</v>
      </c>
      <c r="Y101" s="147" t="s">
        <v>5</v>
      </c>
      <c r="Z101" s="146" t="s">
        <v>5</v>
      </c>
      <c r="AA101" s="143" t="s">
        <v>5</v>
      </c>
      <c r="AB101" s="143" t="s">
        <v>5</v>
      </c>
      <c r="AC101" s="142" t="s">
        <v>5</v>
      </c>
      <c r="AD101" s="143" t="s">
        <v>5</v>
      </c>
      <c r="AE101" s="143" t="s">
        <v>5</v>
      </c>
      <c r="AF101" s="142" t="s">
        <v>5</v>
      </c>
      <c r="AG101" s="143" t="s">
        <v>5</v>
      </c>
      <c r="AH101" s="143" t="s">
        <v>5</v>
      </c>
      <c r="AI101" s="142" t="s">
        <v>5</v>
      </c>
      <c r="AJ101" s="143" t="s">
        <v>5</v>
      </c>
      <c r="AK101" s="143" t="s">
        <v>5</v>
      </c>
      <c r="AL101" s="142" t="s">
        <v>5</v>
      </c>
      <c r="AM101" s="143" t="s">
        <v>5</v>
      </c>
      <c r="AN101" s="143" t="s">
        <v>5</v>
      </c>
      <c r="AO101" s="142" t="s">
        <v>5</v>
      </c>
      <c r="AP101" s="143" t="s">
        <v>5</v>
      </c>
      <c r="AQ101" s="143" t="s">
        <v>5</v>
      </c>
      <c r="AR101" s="147" t="s">
        <v>5</v>
      </c>
      <c r="AS101" s="143" t="s">
        <v>5</v>
      </c>
      <c r="AT101" s="143" t="s">
        <v>5</v>
      </c>
      <c r="AU101" s="147" t="s">
        <v>5</v>
      </c>
      <c r="AV101" s="143" t="s">
        <v>5</v>
      </c>
      <c r="AW101" s="143" t="s">
        <v>5</v>
      </c>
      <c r="AX101" s="147" t="s">
        <v>5</v>
      </c>
      <c r="AY101" s="143" t="s">
        <v>5</v>
      </c>
      <c r="AZ101" s="143" t="s">
        <v>5</v>
      </c>
      <c r="BA101" s="147" t="s">
        <v>5</v>
      </c>
      <c r="BB101" s="143" t="s">
        <v>5</v>
      </c>
      <c r="BC101" s="143" t="s">
        <v>5</v>
      </c>
      <c r="BD101" s="147" t="s">
        <v>5</v>
      </c>
      <c r="BE101" s="143" t="s">
        <v>5</v>
      </c>
      <c r="BF101" s="143" t="s">
        <v>5</v>
      </c>
      <c r="BG101" s="147" t="s">
        <v>5</v>
      </c>
      <c r="BH101" s="143" t="s">
        <v>5</v>
      </c>
      <c r="BI101" s="143" t="s">
        <v>5</v>
      </c>
      <c r="BJ101" s="143" t="s">
        <v>5</v>
      </c>
      <c r="BK101" s="143" t="s">
        <v>5</v>
      </c>
      <c r="BL101" s="143" t="s">
        <v>5</v>
      </c>
      <c r="BM101" s="142" t="s">
        <v>5</v>
      </c>
      <c r="BN101" s="143" t="s">
        <v>5</v>
      </c>
      <c r="BO101" s="143" t="s">
        <v>5</v>
      </c>
      <c r="BP101" s="142" t="s">
        <v>5</v>
      </c>
      <c r="BQ101" s="143" t="s">
        <v>5</v>
      </c>
      <c r="BR101" s="141">
        <v>0</v>
      </c>
      <c r="BS101" s="142">
        <v>1</v>
      </c>
      <c r="BT101" s="143">
        <f>Table10093[[#This Row],[خاص Private الربع الثالث عام2023م Quarter 3-2023]]+Table10093[[#This Row],[عام Public الربع الثالث عام2023م Quarter 3-2023]]</f>
        <v>1</v>
      </c>
      <c r="BU101" s="141">
        <v>0</v>
      </c>
      <c r="BV101" s="142">
        <v>1</v>
      </c>
      <c r="BW101" s="143">
        <f>Table10093[[#This Row],[خاص Private لربع الرابع عام2023م Quarter 4-2023]]+Table10093[[#This Row],[عام Public الربع الرابع عام2023م Quarter 4-2023]]</f>
        <v>1</v>
      </c>
      <c r="BX101" s="143">
        <v>0</v>
      </c>
      <c r="BY101" s="143">
        <v>1</v>
      </c>
      <c r="BZ101" s="143">
        <f>Table10093[[#This Row],[عام Public الربع الأول عام2024م Quarter 1-2024]]+Table10093[[#This Row],[خاص Private الربع الأول عام2024م Quarter 1-2024]]</f>
        <v>1</v>
      </c>
      <c r="CA101" s="143">
        <v>0</v>
      </c>
      <c r="CB101" s="143">
        <v>1</v>
      </c>
      <c r="CC101" s="143">
        <f>Table10093[[#This Row],[عام Public الربع الثاني عام2024م Quarter 2-2024]]+Table10093[[#This Row],[خاص Private الربع الثاني عام2024م Quarter 2-2024]]</f>
        <v>1</v>
      </c>
      <c r="CD101" s="143">
        <v>0</v>
      </c>
      <c r="CE101" s="143">
        <v>1</v>
      </c>
      <c r="CF101" s="143">
        <f>Table10093[[#This Row],[خاص Private الربع الثالث عام2024م Quarter 3-2024]]+Table10093[[#This Row],[عام Public الربع الثالث عام2024م Quarter 3-2024]]</f>
        <v>1</v>
      </c>
      <c r="CG101" s="143">
        <v>0</v>
      </c>
      <c r="CH101" s="143">
        <v>1</v>
      </c>
      <c r="CI101" s="143">
        <v>1</v>
      </c>
      <c r="CJ101" s="143">
        <v>0</v>
      </c>
      <c r="CK101" s="143">
        <v>1</v>
      </c>
      <c r="CL101" s="143">
        <v>1</v>
      </c>
      <c r="CM101" s="143">
        <v>0</v>
      </c>
      <c r="CN101" s="143">
        <v>1</v>
      </c>
      <c r="CO101" s="143">
        <f>Table10093[[#This Row],[عام Public الربع الثاني عام2025م Quarter 2-2025]]+Table10093[[#This Row],[خاص Private الربع الثاني عام2025م Quarter 2-2025]]</f>
        <v>1</v>
      </c>
      <c r="CP101" s="246">
        <v>0</v>
      </c>
      <c r="CQ101" s="297">
        <v>1</v>
      </c>
      <c r="CR101" s="297">
        <v>1</v>
      </c>
    </row>
    <row r="102" spans="1:96" ht="48.95" customHeight="1" thickBot="1">
      <c r="A102" s="335">
        <v>89</v>
      </c>
      <c r="B102" s="144" t="s">
        <v>588</v>
      </c>
      <c r="C102" s="144" t="s">
        <v>589</v>
      </c>
      <c r="D102" s="147" t="s">
        <v>5</v>
      </c>
      <c r="E102" s="147" t="s">
        <v>5</v>
      </c>
      <c r="F102" s="147" t="s">
        <v>5</v>
      </c>
      <c r="G102" s="147" t="s">
        <v>5</v>
      </c>
      <c r="H102" s="147" t="s">
        <v>5</v>
      </c>
      <c r="I102" s="147" t="s">
        <v>5</v>
      </c>
      <c r="J102" s="147" t="s">
        <v>5</v>
      </c>
      <c r="K102" s="147" t="s">
        <v>5</v>
      </c>
      <c r="L102" s="147" t="s">
        <v>5</v>
      </c>
      <c r="M102" s="147" t="s">
        <v>5</v>
      </c>
      <c r="N102" s="146" t="s">
        <v>5</v>
      </c>
      <c r="O102" s="147" t="s">
        <v>5</v>
      </c>
      <c r="P102" s="147" t="s">
        <v>5</v>
      </c>
      <c r="Q102" s="146" t="s">
        <v>5</v>
      </c>
      <c r="R102" s="147" t="s">
        <v>5</v>
      </c>
      <c r="S102" s="147" t="s">
        <v>5</v>
      </c>
      <c r="T102" s="146" t="s">
        <v>5</v>
      </c>
      <c r="U102" s="147" t="s">
        <v>5</v>
      </c>
      <c r="V102" s="147" t="s">
        <v>5</v>
      </c>
      <c r="W102" s="146" t="s">
        <v>5</v>
      </c>
      <c r="X102" s="143" t="s">
        <v>5</v>
      </c>
      <c r="Y102" s="147" t="s">
        <v>5</v>
      </c>
      <c r="Z102" s="146" t="s">
        <v>5</v>
      </c>
      <c r="AA102" s="143" t="s">
        <v>5</v>
      </c>
      <c r="AB102" s="143" t="s">
        <v>5</v>
      </c>
      <c r="AC102" s="142" t="s">
        <v>5</v>
      </c>
      <c r="AD102" s="143" t="s">
        <v>5</v>
      </c>
      <c r="AE102" s="143" t="s">
        <v>5</v>
      </c>
      <c r="AF102" s="142" t="s">
        <v>5</v>
      </c>
      <c r="AG102" s="143" t="s">
        <v>5</v>
      </c>
      <c r="AH102" s="143" t="s">
        <v>5</v>
      </c>
      <c r="AI102" s="142" t="s">
        <v>5</v>
      </c>
      <c r="AJ102" s="143" t="s">
        <v>5</v>
      </c>
      <c r="AK102" s="143" t="s">
        <v>5</v>
      </c>
      <c r="AL102" s="142" t="s">
        <v>5</v>
      </c>
      <c r="AM102" s="143" t="s">
        <v>5</v>
      </c>
      <c r="AN102" s="143" t="s">
        <v>5</v>
      </c>
      <c r="AO102" s="142" t="s">
        <v>5</v>
      </c>
      <c r="AP102" s="143" t="s">
        <v>5</v>
      </c>
      <c r="AQ102" s="143" t="s">
        <v>5</v>
      </c>
      <c r="AR102" s="142" t="s">
        <v>5</v>
      </c>
      <c r="AS102" s="143" t="s">
        <v>5</v>
      </c>
      <c r="AT102" s="143" t="s">
        <v>5</v>
      </c>
      <c r="AU102" s="142" t="s">
        <v>5</v>
      </c>
      <c r="AV102" s="143" t="s">
        <v>5</v>
      </c>
      <c r="AW102" s="143" t="s">
        <v>5</v>
      </c>
      <c r="AX102" s="142" t="s">
        <v>5</v>
      </c>
      <c r="AY102" s="143" t="s">
        <v>5</v>
      </c>
      <c r="AZ102" s="143" t="s">
        <v>5</v>
      </c>
      <c r="BA102" s="142" t="s">
        <v>5</v>
      </c>
      <c r="BB102" s="143" t="s">
        <v>5</v>
      </c>
      <c r="BC102" s="143" t="s">
        <v>5</v>
      </c>
      <c r="BD102" s="142" t="s">
        <v>5</v>
      </c>
      <c r="BE102" s="143" t="s">
        <v>5</v>
      </c>
      <c r="BF102" s="143" t="s">
        <v>5</v>
      </c>
      <c r="BG102" s="142" t="s">
        <v>5</v>
      </c>
      <c r="BH102" s="143" t="s">
        <v>5</v>
      </c>
      <c r="BI102" s="143" t="s">
        <v>5</v>
      </c>
      <c r="BJ102" s="143" t="s">
        <v>5</v>
      </c>
      <c r="BK102" s="143" t="s">
        <v>5</v>
      </c>
      <c r="BL102" s="143" t="s">
        <v>5</v>
      </c>
      <c r="BM102" s="142" t="s">
        <v>5</v>
      </c>
      <c r="BN102" s="143" t="s">
        <v>5</v>
      </c>
      <c r="BO102" s="143" t="s">
        <v>5</v>
      </c>
      <c r="BP102" s="142" t="s">
        <v>5</v>
      </c>
      <c r="BQ102" s="143" t="s">
        <v>5</v>
      </c>
      <c r="BR102" s="143" t="s">
        <v>5</v>
      </c>
      <c r="BS102" s="142" t="s">
        <v>5</v>
      </c>
      <c r="BT102" s="143" t="s">
        <v>5</v>
      </c>
      <c r="BU102" s="143" t="s">
        <v>5</v>
      </c>
      <c r="BV102" s="142" t="s">
        <v>5</v>
      </c>
      <c r="BW102" s="143" t="s">
        <v>5</v>
      </c>
      <c r="BX102" s="143" t="s">
        <v>5</v>
      </c>
      <c r="BY102" s="143" t="s">
        <v>5</v>
      </c>
      <c r="BZ102" s="143" t="s">
        <v>5</v>
      </c>
      <c r="CA102" s="143" t="s">
        <v>5</v>
      </c>
      <c r="CB102" s="143" t="s">
        <v>5</v>
      </c>
      <c r="CC102" s="143" t="s">
        <v>5</v>
      </c>
      <c r="CD102" s="143">
        <v>0</v>
      </c>
      <c r="CE102" s="143">
        <v>1</v>
      </c>
      <c r="CF102" s="143">
        <f>Table10093[[#This Row],[خاص Private الربع الثالث عام2024م Quarter 3-2024]]+Table10093[[#This Row],[عام Public الربع الثالث عام2024م Quarter 3-2024]]</f>
        <v>1</v>
      </c>
      <c r="CG102" s="143">
        <v>0</v>
      </c>
      <c r="CH102" s="143">
        <v>1</v>
      </c>
      <c r="CI102" s="143">
        <v>1</v>
      </c>
      <c r="CJ102" s="143">
        <v>0</v>
      </c>
      <c r="CK102" s="143">
        <v>1</v>
      </c>
      <c r="CL102" s="143">
        <v>1</v>
      </c>
      <c r="CM102" s="143">
        <v>0</v>
      </c>
      <c r="CN102" s="143">
        <v>1</v>
      </c>
      <c r="CO102" s="143">
        <f>Table10093[[#This Row],[عام Public الربع الثاني عام2025م Quarter 2-2025]]+Table10093[[#This Row],[خاص Private الربع الثاني عام2025م Quarter 2-2025]]</f>
        <v>1</v>
      </c>
      <c r="CP102" s="246">
        <v>0</v>
      </c>
      <c r="CQ102" s="297">
        <v>1</v>
      </c>
      <c r="CR102" s="297">
        <v>1</v>
      </c>
    </row>
    <row r="103" spans="1:96" ht="48.95" customHeight="1" thickBot="1">
      <c r="A103" s="335">
        <v>90</v>
      </c>
      <c r="B103" s="144" t="s">
        <v>530</v>
      </c>
      <c r="C103" s="144" t="s">
        <v>531</v>
      </c>
      <c r="D103" s="147" t="s">
        <v>5</v>
      </c>
      <c r="E103" s="147" t="s">
        <v>5</v>
      </c>
      <c r="F103" s="147" t="s">
        <v>5</v>
      </c>
      <c r="G103" s="147" t="s">
        <v>5</v>
      </c>
      <c r="H103" s="147" t="s">
        <v>5</v>
      </c>
      <c r="I103" s="147" t="s">
        <v>5</v>
      </c>
      <c r="J103" s="147" t="s">
        <v>5</v>
      </c>
      <c r="K103" s="147" t="s">
        <v>5</v>
      </c>
      <c r="L103" s="147" t="s">
        <v>5</v>
      </c>
      <c r="M103" s="147" t="s">
        <v>5</v>
      </c>
      <c r="N103" s="146" t="s">
        <v>5</v>
      </c>
      <c r="O103" s="147" t="s">
        <v>5</v>
      </c>
      <c r="P103" s="147" t="s">
        <v>5</v>
      </c>
      <c r="Q103" s="146" t="s">
        <v>5</v>
      </c>
      <c r="R103" s="147" t="s">
        <v>5</v>
      </c>
      <c r="S103" s="147" t="s">
        <v>5</v>
      </c>
      <c r="T103" s="146" t="s">
        <v>5</v>
      </c>
      <c r="U103" s="147" t="s">
        <v>5</v>
      </c>
      <c r="V103" s="147" t="s">
        <v>5</v>
      </c>
      <c r="W103" s="146" t="s">
        <v>5</v>
      </c>
      <c r="X103" s="143" t="s">
        <v>5</v>
      </c>
      <c r="Y103" s="147" t="s">
        <v>5</v>
      </c>
      <c r="Z103" s="146" t="s">
        <v>5</v>
      </c>
      <c r="AA103" s="143" t="s">
        <v>5</v>
      </c>
      <c r="AB103" s="143" t="s">
        <v>5</v>
      </c>
      <c r="AC103" s="142" t="s">
        <v>5</v>
      </c>
      <c r="AD103" s="143" t="s">
        <v>5</v>
      </c>
      <c r="AE103" s="143" t="s">
        <v>5</v>
      </c>
      <c r="AF103" s="142" t="s">
        <v>5</v>
      </c>
      <c r="AG103" s="143" t="s">
        <v>5</v>
      </c>
      <c r="AH103" s="143" t="s">
        <v>5</v>
      </c>
      <c r="AI103" s="142" t="s">
        <v>5</v>
      </c>
      <c r="AJ103" s="143" t="s">
        <v>5</v>
      </c>
      <c r="AK103" s="143" t="s">
        <v>5</v>
      </c>
      <c r="AL103" s="142" t="s">
        <v>5</v>
      </c>
      <c r="AM103" s="143" t="s">
        <v>5</v>
      </c>
      <c r="AN103" s="143" t="s">
        <v>5</v>
      </c>
      <c r="AO103" s="142" t="s">
        <v>5</v>
      </c>
      <c r="AP103" s="143" t="s">
        <v>5</v>
      </c>
      <c r="AQ103" s="143" t="s">
        <v>5</v>
      </c>
      <c r="AR103" s="142" t="s">
        <v>5</v>
      </c>
      <c r="AS103" s="143" t="s">
        <v>5</v>
      </c>
      <c r="AT103" s="143" t="s">
        <v>5</v>
      </c>
      <c r="AU103" s="142" t="s">
        <v>5</v>
      </c>
      <c r="AV103" s="143" t="s">
        <v>5</v>
      </c>
      <c r="AW103" s="143" t="s">
        <v>5</v>
      </c>
      <c r="AX103" s="142" t="s">
        <v>5</v>
      </c>
      <c r="AY103" s="143" t="s">
        <v>5</v>
      </c>
      <c r="AZ103" s="143" t="s">
        <v>5</v>
      </c>
      <c r="BA103" s="142" t="s">
        <v>5</v>
      </c>
      <c r="BB103" s="143" t="s">
        <v>5</v>
      </c>
      <c r="BC103" s="143" t="s">
        <v>5</v>
      </c>
      <c r="BD103" s="142" t="s">
        <v>5</v>
      </c>
      <c r="BE103" s="143" t="s">
        <v>5</v>
      </c>
      <c r="BF103" s="143" t="s">
        <v>5</v>
      </c>
      <c r="BG103" s="142" t="s">
        <v>5</v>
      </c>
      <c r="BH103" s="143" t="s">
        <v>5</v>
      </c>
      <c r="BI103" s="143" t="s">
        <v>5</v>
      </c>
      <c r="BJ103" s="143" t="s">
        <v>5</v>
      </c>
      <c r="BK103" s="143" t="s">
        <v>5</v>
      </c>
      <c r="BL103" s="143" t="s">
        <v>5</v>
      </c>
      <c r="BM103" s="142" t="s">
        <v>5</v>
      </c>
      <c r="BN103" s="143" t="s">
        <v>5</v>
      </c>
      <c r="BO103" s="143" t="s">
        <v>5</v>
      </c>
      <c r="BP103" s="142" t="s">
        <v>5</v>
      </c>
      <c r="BQ103" s="143" t="s">
        <v>5</v>
      </c>
      <c r="BR103" s="143" t="s">
        <v>5</v>
      </c>
      <c r="BS103" s="142" t="s">
        <v>5</v>
      </c>
      <c r="BT103" s="143" t="s">
        <v>5</v>
      </c>
      <c r="BU103" s="143" t="s">
        <v>5</v>
      </c>
      <c r="BV103" s="142" t="s">
        <v>5</v>
      </c>
      <c r="BW103" s="143" t="s">
        <v>5</v>
      </c>
      <c r="BX103" s="143" t="s">
        <v>5</v>
      </c>
      <c r="BY103" s="143" t="s">
        <v>5</v>
      </c>
      <c r="BZ103" s="143" t="s">
        <v>5</v>
      </c>
      <c r="CA103" s="143" t="s">
        <v>5</v>
      </c>
      <c r="CB103" s="143" t="s">
        <v>5</v>
      </c>
      <c r="CC103" s="143" t="s">
        <v>5</v>
      </c>
      <c r="CD103" s="143" t="s">
        <v>5</v>
      </c>
      <c r="CE103" s="143" t="s">
        <v>5</v>
      </c>
      <c r="CF103" s="143" t="s">
        <v>5</v>
      </c>
      <c r="CG103" s="143" t="s">
        <v>5</v>
      </c>
      <c r="CH103" s="143" t="s">
        <v>5</v>
      </c>
      <c r="CI103" s="143" t="s">
        <v>5</v>
      </c>
      <c r="CJ103" s="143">
        <v>0</v>
      </c>
      <c r="CK103" s="143">
        <v>1</v>
      </c>
      <c r="CL103" s="143">
        <v>1</v>
      </c>
      <c r="CM103" s="143">
        <v>0</v>
      </c>
      <c r="CN103" s="143">
        <v>1</v>
      </c>
      <c r="CO103" s="143">
        <f>Table10093[[#This Row],[عام Public الربع الثاني عام2025م Quarter 2-2025]]+Table10093[[#This Row],[خاص Private الربع الثاني عام2025م Quarter 2-2025]]</f>
        <v>1</v>
      </c>
      <c r="CP103" s="246">
        <v>0</v>
      </c>
      <c r="CQ103" s="297">
        <v>1</v>
      </c>
      <c r="CR103" s="297">
        <v>1</v>
      </c>
    </row>
    <row r="104" spans="1:96" ht="48.95" customHeight="1" thickBot="1">
      <c r="A104" s="335">
        <v>91</v>
      </c>
      <c r="B104" s="144" t="s">
        <v>654</v>
      </c>
      <c r="C104" s="144" t="s">
        <v>655</v>
      </c>
      <c r="D104" s="147" t="s">
        <v>5</v>
      </c>
      <c r="E104" s="147" t="s">
        <v>5</v>
      </c>
      <c r="F104" s="147" t="s">
        <v>5</v>
      </c>
      <c r="G104" s="147" t="s">
        <v>5</v>
      </c>
      <c r="H104" s="147" t="s">
        <v>5</v>
      </c>
      <c r="I104" s="147" t="s">
        <v>5</v>
      </c>
      <c r="J104" s="147" t="s">
        <v>5</v>
      </c>
      <c r="K104" s="147" t="s">
        <v>5</v>
      </c>
      <c r="L104" s="147" t="s">
        <v>5</v>
      </c>
      <c r="M104" s="147" t="s">
        <v>5</v>
      </c>
      <c r="N104" s="146" t="s">
        <v>5</v>
      </c>
      <c r="O104" s="147" t="s">
        <v>5</v>
      </c>
      <c r="P104" s="147" t="s">
        <v>5</v>
      </c>
      <c r="Q104" s="146" t="s">
        <v>5</v>
      </c>
      <c r="R104" s="147" t="s">
        <v>5</v>
      </c>
      <c r="S104" s="147" t="s">
        <v>5</v>
      </c>
      <c r="T104" s="146" t="s">
        <v>5</v>
      </c>
      <c r="U104" s="147" t="s">
        <v>5</v>
      </c>
      <c r="V104" s="147" t="s">
        <v>5</v>
      </c>
      <c r="W104" s="146" t="s">
        <v>5</v>
      </c>
      <c r="X104" s="143" t="s">
        <v>5</v>
      </c>
      <c r="Y104" s="147" t="s">
        <v>5</v>
      </c>
      <c r="Z104" s="146" t="s">
        <v>5</v>
      </c>
      <c r="AA104" s="143" t="s">
        <v>5</v>
      </c>
      <c r="AB104" s="143" t="s">
        <v>5</v>
      </c>
      <c r="AC104" s="142" t="s">
        <v>5</v>
      </c>
      <c r="AD104" s="143" t="s">
        <v>5</v>
      </c>
      <c r="AE104" s="143" t="s">
        <v>5</v>
      </c>
      <c r="AF104" s="142" t="s">
        <v>5</v>
      </c>
      <c r="AG104" s="143" t="s">
        <v>5</v>
      </c>
      <c r="AH104" s="143" t="s">
        <v>5</v>
      </c>
      <c r="AI104" s="142" t="s">
        <v>5</v>
      </c>
      <c r="AJ104" s="143" t="s">
        <v>5</v>
      </c>
      <c r="AK104" s="143" t="s">
        <v>5</v>
      </c>
      <c r="AL104" s="142" t="s">
        <v>5</v>
      </c>
      <c r="AM104" s="143" t="s">
        <v>5</v>
      </c>
      <c r="AN104" s="143" t="s">
        <v>5</v>
      </c>
      <c r="AO104" s="142" t="s">
        <v>5</v>
      </c>
      <c r="AP104" s="143" t="s">
        <v>5</v>
      </c>
      <c r="AQ104" s="143" t="s">
        <v>5</v>
      </c>
      <c r="AR104" s="142" t="s">
        <v>5</v>
      </c>
      <c r="AS104" s="143" t="s">
        <v>5</v>
      </c>
      <c r="AT104" s="143" t="s">
        <v>5</v>
      </c>
      <c r="AU104" s="142" t="s">
        <v>5</v>
      </c>
      <c r="AV104" s="143" t="s">
        <v>5</v>
      </c>
      <c r="AW104" s="143" t="s">
        <v>5</v>
      </c>
      <c r="AX104" s="142" t="s">
        <v>5</v>
      </c>
      <c r="AY104" s="143" t="s">
        <v>5</v>
      </c>
      <c r="AZ104" s="143" t="s">
        <v>5</v>
      </c>
      <c r="BA104" s="142" t="s">
        <v>5</v>
      </c>
      <c r="BB104" s="143" t="s">
        <v>5</v>
      </c>
      <c r="BC104" s="143" t="s">
        <v>5</v>
      </c>
      <c r="BD104" s="142" t="s">
        <v>5</v>
      </c>
      <c r="BE104" s="143" t="s">
        <v>5</v>
      </c>
      <c r="BF104" s="143" t="s">
        <v>5</v>
      </c>
      <c r="BG104" s="142" t="s">
        <v>5</v>
      </c>
      <c r="BH104" s="143" t="s">
        <v>5</v>
      </c>
      <c r="BI104" s="143" t="s">
        <v>5</v>
      </c>
      <c r="BJ104" s="143" t="s">
        <v>5</v>
      </c>
      <c r="BK104" s="143" t="s">
        <v>5</v>
      </c>
      <c r="BL104" s="143" t="s">
        <v>5</v>
      </c>
      <c r="BM104" s="142" t="s">
        <v>5</v>
      </c>
      <c r="BN104" s="143" t="s">
        <v>5</v>
      </c>
      <c r="BO104" s="143" t="s">
        <v>5</v>
      </c>
      <c r="BP104" s="202" t="s">
        <v>5</v>
      </c>
      <c r="BQ104" s="143" t="s">
        <v>5</v>
      </c>
      <c r="BR104" s="143" t="s">
        <v>5</v>
      </c>
      <c r="BS104" s="202" t="s">
        <v>5</v>
      </c>
      <c r="BT104" s="143" t="s">
        <v>5</v>
      </c>
      <c r="BU104" s="143" t="s">
        <v>5</v>
      </c>
      <c r="BV104" s="142" t="s">
        <v>5</v>
      </c>
      <c r="BW104" s="143" t="s">
        <v>5</v>
      </c>
      <c r="BX104" s="143" t="s">
        <v>5</v>
      </c>
      <c r="BY104" s="143" t="s">
        <v>5</v>
      </c>
      <c r="BZ104" s="143" t="s">
        <v>5</v>
      </c>
      <c r="CA104" s="143" t="s">
        <v>5</v>
      </c>
      <c r="CB104" s="143" t="s">
        <v>5</v>
      </c>
      <c r="CC104" s="143" t="s">
        <v>5</v>
      </c>
      <c r="CD104" s="143" t="s">
        <v>5</v>
      </c>
      <c r="CE104" s="143" t="s">
        <v>5</v>
      </c>
      <c r="CF104" s="143" t="s">
        <v>5</v>
      </c>
      <c r="CG104" s="143" t="s">
        <v>5</v>
      </c>
      <c r="CH104" s="143" t="s">
        <v>5</v>
      </c>
      <c r="CI104" s="143" t="s">
        <v>5</v>
      </c>
      <c r="CJ104" s="143">
        <v>0</v>
      </c>
      <c r="CK104" s="143">
        <v>1</v>
      </c>
      <c r="CL104" s="143">
        <v>1</v>
      </c>
      <c r="CM104" s="143">
        <v>0</v>
      </c>
      <c r="CN104" s="143">
        <v>1</v>
      </c>
      <c r="CO104" s="143">
        <f>Table10093[[#This Row],[عام Public الربع الثاني عام2025م Quarter 2-2025]]+Table10093[[#This Row],[خاص Private الربع الثاني عام2025م Quarter 2-2025]]</f>
        <v>1</v>
      </c>
      <c r="CP104" s="246">
        <v>0</v>
      </c>
      <c r="CQ104" s="297">
        <v>1</v>
      </c>
      <c r="CR104" s="297">
        <v>1</v>
      </c>
    </row>
    <row r="105" spans="1:96" ht="48.95" customHeight="1" thickBot="1">
      <c r="A105" s="335">
        <v>92</v>
      </c>
      <c r="B105" s="144" t="s">
        <v>723</v>
      </c>
      <c r="C105" s="144" t="s">
        <v>724</v>
      </c>
      <c r="D105" s="147" t="s">
        <v>5</v>
      </c>
      <c r="E105" s="147" t="s">
        <v>5</v>
      </c>
      <c r="F105" s="147" t="s">
        <v>5</v>
      </c>
      <c r="G105" s="147" t="s">
        <v>5</v>
      </c>
      <c r="H105" s="147" t="s">
        <v>5</v>
      </c>
      <c r="I105" s="147" t="s">
        <v>5</v>
      </c>
      <c r="J105" s="147" t="s">
        <v>5</v>
      </c>
      <c r="K105" s="147" t="s">
        <v>5</v>
      </c>
      <c r="L105" s="147" t="s">
        <v>5</v>
      </c>
      <c r="M105" s="147" t="s">
        <v>5</v>
      </c>
      <c r="N105" s="147" t="s">
        <v>5</v>
      </c>
      <c r="O105" s="147" t="s">
        <v>5</v>
      </c>
      <c r="P105" s="147" t="s">
        <v>5</v>
      </c>
      <c r="Q105" s="147" t="s">
        <v>5</v>
      </c>
      <c r="R105" s="147" t="s">
        <v>5</v>
      </c>
      <c r="S105" s="147" t="s">
        <v>5</v>
      </c>
      <c r="T105" s="146" t="s">
        <v>5</v>
      </c>
      <c r="U105" s="147" t="s">
        <v>5</v>
      </c>
      <c r="V105" s="147" t="s">
        <v>5</v>
      </c>
      <c r="W105" s="146" t="s">
        <v>5</v>
      </c>
      <c r="X105" s="143" t="s">
        <v>5</v>
      </c>
      <c r="Y105" s="147" t="s">
        <v>5</v>
      </c>
      <c r="Z105" s="146" t="s">
        <v>5</v>
      </c>
      <c r="AA105" s="143" t="s">
        <v>5</v>
      </c>
      <c r="AB105" s="143" t="s">
        <v>5</v>
      </c>
      <c r="AC105" s="142" t="s">
        <v>5</v>
      </c>
      <c r="AD105" s="143" t="s">
        <v>5</v>
      </c>
      <c r="AE105" s="143" t="s">
        <v>5</v>
      </c>
      <c r="AF105" s="142" t="s">
        <v>5</v>
      </c>
      <c r="AG105" s="143" t="s">
        <v>5</v>
      </c>
      <c r="AH105" s="143" t="s">
        <v>5</v>
      </c>
      <c r="AI105" s="142" t="s">
        <v>5</v>
      </c>
      <c r="AJ105" s="143" t="s">
        <v>5</v>
      </c>
      <c r="AK105" s="143" t="s">
        <v>5</v>
      </c>
      <c r="AL105" s="142" t="s">
        <v>5</v>
      </c>
      <c r="AM105" s="143" t="s">
        <v>5</v>
      </c>
      <c r="AN105" s="143" t="s">
        <v>5</v>
      </c>
      <c r="AO105" s="142" t="s">
        <v>5</v>
      </c>
      <c r="AP105" s="143" t="s">
        <v>5</v>
      </c>
      <c r="AQ105" s="143" t="s">
        <v>5</v>
      </c>
      <c r="AR105" s="142" t="s">
        <v>5</v>
      </c>
      <c r="AS105" s="143" t="s">
        <v>5</v>
      </c>
      <c r="AT105" s="143" t="s">
        <v>5</v>
      </c>
      <c r="AU105" s="142" t="s">
        <v>5</v>
      </c>
      <c r="AV105" s="143" t="s">
        <v>5</v>
      </c>
      <c r="AW105" s="143" t="s">
        <v>5</v>
      </c>
      <c r="AX105" s="142" t="s">
        <v>5</v>
      </c>
      <c r="AY105" s="143" t="s">
        <v>5</v>
      </c>
      <c r="AZ105" s="143" t="s">
        <v>5</v>
      </c>
      <c r="BA105" s="142" t="s">
        <v>5</v>
      </c>
      <c r="BB105" s="143" t="s">
        <v>5</v>
      </c>
      <c r="BC105" s="143" t="s">
        <v>5</v>
      </c>
      <c r="BD105" s="142" t="s">
        <v>5</v>
      </c>
      <c r="BE105" s="143" t="s">
        <v>5</v>
      </c>
      <c r="BF105" s="143" t="s">
        <v>5</v>
      </c>
      <c r="BG105" s="142" t="s">
        <v>5</v>
      </c>
      <c r="BH105" s="143" t="s">
        <v>5</v>
      </c>
      <c r="BI105" s="143" t="s">
        <v>5</v>
      </c>
      <c r="BJ105" s="143" t="s">
        <v>5</v>
      </c>
      <c r="BK105" s="143" t="s">
        <v>5</v>
      </c>
      <c r="BL105" s="143" t="s">
        <v>5</v>
      </c>
      <c r="BM105" s="142" t="s">
        <v>5</v>
      </c>
      <c r="BN105" s="143" t="s">
        <v>5</v>
      </c>
      <c r="BO105" s="143" t="s">
        <v>5</v>
      </c>
      <c r="BP105" s="142" t="s">
        <v>5</v>
      </c>
      <c r="BQ105" s="143" t="s">
        <v>5</v>
      </c>
      <c r="BR105" s="143" t="s">
        <v>5</v>
      </c>
      <c r="BS105" s="142" t="s">
        <v>5</v>
      </c>
      <c r="BT105" s="143" t="s">
        <v>5</v>
      </c>
      <c r="BU105" s="143" t="s">
        <v>5</v>
      </c>
      <c r="BV105" s="142" t="s">
        <v>5</v>
      </c>
      <c r="BW105" s="143" t="s">
        <v>5</v>
      </c>
      <c r="BX105" s="143" t="s">
        <v>5</v>
      </c>
      <c r="BY105" s="143" t="s">
        <v>5</v>
      </c>
      <c r="BZ105" s="143" t="s">
        <v>5</v>
      </c>
      <c r="CA105" s="143" t="s">
        <v>5</v>
      </c>
      <c r="CB105" s="143" t="s">
        <v>5</v>
      </c>
      <c r="CC105" s="143" t="s">
        <v>5</v>
      </c>
      <c r="CD105" s="143" t="s">
        <v>5</v>
      </c>
      <c r="CE105" s="143" t="s">
        <v>5</v>
      </c>
      <c r="CF105" s="143" t="s">
        <v>5</v>
      </c>
      <c r="CG105" s="143" t="s">
        <v>5</v>
      </c>
      <c r="CH105" s="143" t="s">
        <v>5</v>
      </c>
      <c r="CI105" s="143" t="s">
        <v>5</v>
      </c>
      <c r="CJ105" s="143">
        <v>0</v>
      </c>
      <c r="CK105" s="143">
        <v>1</v>
      </c>
      <c r="CL105" s="143">
        <v>1</v>
      </c>
      <c r="CM105" s="143">
        <v>0</v>
      </c>
      <c r="CN105" s="143">
        <v>1</v>
      </c>
      <c r="CO105" s="143">
        <f>Table10093[[#This Row],[عام Public الربع الثاني عام2025م Quarter 2-2025]]+Table10093[[#This Row],[خاص Private الربع الثاني عام2025م Quarter 2-2025]]</f>
        <v>1</v>
      </c>
      <c r="CP105" s="246">
        <v>0</v>
      </c>
      <c r="CQ105" s="297">
        <v>1</v>
      </c>
      <c r="CR105" s="297">
        <v>1</v>
      </c>
    </row>
    <row r="106" spans="1:96" ht="48.95" customHeight="1" thickBot="1">
      <c r="A106" s="335">
        <v>93</v>
      </c>
      <c r="B106" s="144" t="s">
        <v>658</v>
      </c>
      <c r="C106" s="144" t="s">
        <v>659</v>
      </c>
      <c r="D106" s="147" t="s">
        <v>5</v>
      </c>
      <c r="E106" s="147" t="s">
        <v>5</v>
      </c>
      <c r="F106" s="147" t="s">
        <v>5</v>
      </c>
      <c r="G106" s="147" t="s">
        <v>5</v>
      </c>
      <c r="H106" s="147" t="s">
        <v>5</v>
      </c>
      <c r="I106" s="147" t="s">
        <v>5</v>
      </c>
      <c r="J106" s="147" t="s">
        <v>5</v>
      </c>
      <c r="K106" s="147" t="s">
        <v>5</v>
      </c>
      <c r="L106" s="147" t="s">
        <v>5</v>
      </c>
      <c r="M106" s="147" t="s">
        <v>5</v>
      </c>
      <c r="N106" s="164" t="s">
        <v>5</v>
      </c>
      <c r="O106" s="147" t="s">
        <v>5</v>
      </c>
      <c r="P106" s="147" t="s">
        <v>5</v>
      </c>
      <c r="Q106" s="164" t="s">
        <v>5</v>
      </c>
      <c r="R106" s="147" t="s">
        <v>5</v>
      </c>
      <c r="S106" s="147" t="s">
        <v>5</v>
      </c>
      <c r="T106" s="146" t="s">
        <v>5</v>
      </c>
      <c r="U106" s="147" t="s">
        <v>5</v>
      </c>
      <c r="V106" s="147" t="s">
        <v>5</v>
      </c>
      <c r="W106" s="146" t="s">
        <v>5</v>
      </c>
      <c r="X106" s="143" t="s">
        <v>5</v>
      </c>
      <c r="Y106" s="147" t="s">
        <v>5</v>
      </c>
      <c r="Z106" s="146" t="s">
        <v>5</v>
      </c>
      <c r="AA106" s="143" t="s">
        <v>5</v>
      </c>
      <c r="AB106" s="143" t="s">
        <v>5</v>
      </c>
      <c r="AC106" s="142" t="s">
        <v>5</v>
      </c>
      <c r="AD106" s="143" t="s">
        <v>5</v>
      </c>
      <c r="AE106" s="143" t="s">
        <v>5</v>
      </c>
      <c r="AF106" s="142" t="s">
        <v>5</v>
      </c>
      <c r="AG106" s="143" t="s">
        <v>5</v>
      </c>
      <c r="AH106" s="143" t="s">
        <v>5</v>
      </c>
      <c r="AI106" s="142" t="s">
        <v>5</v>
      </c>
      <c r="AJ106" s="143" t="s">
        <v>5</v>
      </c>
      <c r="AK106" s="143" t="s">
        <v>5</v>
      </c>
      <c r="AL106" s="142" t="s">
        <v>5</v>
      </c>
      <c r="AM106" s="143" t="s">
        <v>5</v>
      </c>
      <c r="AN106" s="143" t="s">
        <v>5</v>
      </c>
      <c r="AO106" s="142" t="s">
        <v>5</v>
      </c>
      <c r="AP106" s="143" t="s">
        <v>5</v>
      </c>
      <c r="AQ106" s="143" t="s">
        <v>5</v>
      </c>
      <c r="AR106" s="142" t="s">
        <v>5</v>
      </c>
      <c r="AS106" s="143" t="s">
        <v>5</v>
      </c>
      <c r="AT106" s="143" t="s">
        <v>5</v>
      </c>
      <c r="AU106" s="142" t="s">
        <v>5</v>
      </c>
      <c r="AV106" s="143" t="s">
        <v>5</v>
      </c>
      <c r="AW106" s="143" t="s">
        <v>5</v>
      </c>
      <c r="AX106" s="142" t="s">
        <v>5</v>
      </c>
      <c r="AY106" s="143" t="s">
        <v>5</v>
      </c>
      <c r="AZ106" s="143" t="s">
        <v>5</v>
      </c>
      <c r="BA106" s="142" t="s">
        <v>5</v>
      </c>
      <c r="BB106" s="143" t="s">
        <v>5</v>
      </c>
      <c r="BC106" s="143" t="s">
        <v>5</v>
      </c>
      <c r="BD106" s="142" t="s">
        <v>5</v>
      </c>
      <c r="BE106" s="143" t="s">
        <v>5</v>
      </c>
      <c r="BF106" s="143" t="s">
        <v>5</v>
      </c>
      <c r="BG106" s="142" t="s">
        <v>5</v>
      </c>
      <c r="BH106" s="143" t="s">
        <v>5</v>
      </c>
      <c r="BI106" s="143" t="s">
        <v>5</v>
      </c>
      <c r="BJ106" s="143" t="s">
        <v>5</v>
      </c>
      <c r="BK106" s="143" t="s">
        <v>5</v>
      </c>
      <c r="BL106" s="143" t="s">
        <v>5</v>
      </c>
      <c r="BM106" s="142" t="s">
        <v>5</v>
      </c>
      <c r="BN106" s="143" t="s">
        <v>5</v>
      </c>
      <c r="BO106" s="143" t="s">
        <v>5</v>
      </c>
      <c r="BP106" s="142" t="s">
        <v>5</v>
      </c>
      <c r="BQ106" s="143" t="s">
        <v>5</v>
      </c>
      <c r="BR106" s="143" t="s">
        <v>5</v>
      </c>
      <c r="BS106" s="142" t="s">
        <v>5</v>
      </c>
      <c r="BT106" s="143" t="s">
        <v>5</v>
      </c>
      <c r="BU106" s="143" t="s">
        <v>5</v>
      </c>
      <c r="BV106" s="142" t="s">
        <v>5</v>
      </c>
      <c r="BW106" s="143" t="s">
        <v>5</v>
      </c>
      <c r="BX106" s="143" t="s">
        <v>5</v>
      </c>
      <c r="BY106" s="143" t="s">
        <v>5</v>
      </c>
      <c r="BZ106" s="143" t="s">
        <v>5</v>
      </c>
      <c r="CA106" s="143" t="s">
        <v>5</v>
      </c>
      <c r="CB106" s="143" t="s">
        <v>5</v>
      </c>
      <c r="CC106" s="143" t="s">
        <v>5</v>
      </c>
      <c r="CD106" s="143" t="s">
        <v>5</v>
      </c>
      <c r="CE106" s="143" t="s">
        <v>5</v>
      </c>
      <c r="CF106" s="143" t="s">
        <v>5</v>
      </c>
      <c r="CG106" s="143" t="s">
        <v>5</v>
      </c>
      <c r="CH106" s="143" t="s">
        <v>5</v>
      </c>
      <c r="CI106" s="143" t="s">
        <v>5</v>
      </c>
      <c r="CJ106" s="143">
        <v>0</v>
      </c>
      <c r="CK106" s="143">
        <v>4</v>
      </c>
      <c r="CL106" s="143">
        <v>4</v>
      </c>
      <c r="CM106" s="143">
        <v>0</v>
      </c>
      <c r="CN106" s="143">
        <v>1</v>
      </c>
      <c r="CO106" s="143">
        <f>Table10093[[#This Row],[عام Public الربع الثاني عام2025م Quarter 2-2025]]+Table10093[[#This Row],[خاص Private الربع الثاني عام2025م Quarter 2-2025]]</f>
        <v>1</v>
      </c>
      <c r="CP106" s="246">
        <v>0</v>
      </c>
      <c r="CQ106" s="297">
        <v>1</v>
      </c>
      <c r="CR106" s="297">
        <v>1</v>
      </c>
    </row>
    <row r="107" spans="1:96" ht="48.95" customHeight="1" thickBot="1">
      <c r="A107" s="335">
        <v>94</v>
      </c>
      <c r="B107" s="144" t="s">
        <v>507</v>
      </c>
      <c r="C107" s="144" t="s">
        <v>508</v>
      </c>
      <c r="D107" s="147" t="s">
        <v>5</v>
      </c>
      <c r="E107" s="147" t="s">
        <v>5</v>
      </c>
      <c r="F107" s="147" t="s">
        <v>5</v>
      </c>
      <c r="G107" s="147" t="s">
        <v>5</v>
      </c>
      <c r="H107" s="147" t="s">
        <v>5</v>
      </c>
      <c r="I107" s="147" t="s">
        <v>5</v>
      </c>
      <c r="J107" s="147" t="s">
        <v>5</v>
      </c>
      <c r="K107" s="147" t="s">
        <v>5</v>
      </c>
      <c r="L107" s="147" t="s">
        <v>5</v>
      </c>
      <c r="M107" s="147" t="s">
        <v>5</v>
      </c>
      <c r="N107" s="146" t="s">
        <v>5</v>
      </c>
      <c r="O107" s="147" t="s">
        <v>5</v>
      </c>
      <c r="P107" s="147" t="s">
        <v>5</v>
      </c>
      <c r="Q107" s="146" t="s">
        <v>5</v>
      </c>
      <c r="R107" s="147" t="s">
        <v>5</v>
      </c>
      <c r="S107" s="147" t="s">
        <v>5</v>
      </c>
      <c r="T107" s="146" t="s">
        <v>5</v>
      </c>
      <c r="U107" s="147" t="s">
        <v>5</v>
      </c>
      <c r="V107" s="147" t="s">
        <v>5</v>
      </c>
      <c r="W107" s="146" t="s">
        <v>5</v>
      </c>
      <c r="X107" s="143" t="s">
        <v>5</v>
      </c>
      <c r="Y107" s="147" t="s">
        <v>5</v>
      </c>
      <c r="Z107" s="146" t="s">
        <v>5</v>
      </c>
      <c r="AA107" s="143" t="s">
        <v>5</v>
      </c>
      <c r="AB107" s="143" t="s">
        <v>5</v>
      </c>
      <c r="AC107" s="142" t="s">
        <v>5</v>
      </c>
      <c r="AD107" s="143" t="s">
        <v>5</v>
      </c>
      <c r="AE107" s="143" t="s">
        <v>5</v>
      </c>
      <c r="AF107" s="142" t="s">
        <v>5</v>
      </c>
      <c r="AG107" s="143" t="s">
        <v>5</v>
      </c>
      <c r="AH107" s="143" t="s">
        <v>5</v>
      </c>
      <c r="AI107" s="142" t="s">
        <v>5</v>
      </c>
      <c r="AJ107" s="143" t="s">
        <v>5</v>
      </c>
      <c r="AK107" s="143" t="s">
        <v>5</v>
      </c>
      <c r="AL107" s="142" t="s">
        <v>5</v>
      </c>
      <c r="AM107" s="143" t="s">
        <v>5</v>
      </c>
      <c r="AN107" s="143" t="s">
        <v>5</v>
      </c>
      <c r="AO107" s="142" t="s">
        <v>5</v>
      </c>
      <c r="AP107" s="143" t="s">
        <v>5</v>
      </c>
      <c r="AQ107" s="143" t="s">
        <v>5</v>
      </c>
      <c r="AR107" s="142" t="s">
        <v>5</v>
      </c>
      <c r="AS107" s="143" t="s">
        <v>5</v>
      </c>
      <c r="AT107" s="143" t="s">
        <v>5</v>
      </c>
      <c r="AU107" s="142" t="s">
        <v>5</v>
      </c>
      <c r="AV107" s="143" t="s">
        <v>5</v>
      </c>
      <c r="AW107" s="143" t="s">
        <v>5</v>
      </c>
      <c r="AX107" s="143" t="s">
        <v>5</v>
      </c>
      <c r="AY107" s="143" t="s">
        <v>5</v>
      </c>
      <c r="AZ107" s="143" t="s">
        <v>5</v>
      </c>
      <c r="BA107" s="143" t="s">
        <v>5</v>
      </c>
      <c r="BB107" s="143" t="s">
        <v>5</v>
      </c>
      <c r="BC107" s="143" t="s">
        <v>5</v>
      </c>
      <c r="BD107" s="143" t="s">
        <v>5</v>
      </c>
      <c r="BE107" s="143" t="s">
        <v>5</v>
      </c>
      <c r="BF107" s="143" t="s">
        <v>5</v>
      </c>
      <c r="BG107" s="143" t="s">
        <v>5</v>
      </c>
      <c r="BH107" s="143" t="s">
        <v>5</v>
      </c>
      <c r="BI107" s="143" t="s">
        <v>5</v>
      </c>
      <c r="BJ107" s="143" t="s">
        <v>5</v>
      </c>
      <c r="BK107" s="143" t="s">
        <v>5</v>
      </c>
      <c r="BL107" s="143" t="s">
        <v>5</v>
      </c>
      <c r="BM107" s="142" t="s">
        <v>5</v>
      </c>
      <c r="BN107" s="143" t="s">
        <v>5</v>
      </c>
      <c r="BO107" s="143" t="s">
        <v>5</v>
      </c>
      <c r="BP107" s="142" t="s">
        <v>5</v>
      </c>
      <c r="BQ107" s="143" t="s">
        <v>5</v>
      </c>
      <c r="BR107" s="143" t="s">
        <v>5</v>
      </c>
      <c r="BS107" s="142" t="s">
        <v>5</v>
      </c>
      <c r="BT107" s="143" t="s">
        <v>5</v>
      </c>
      <c r="BU107" s="143" t="s">
        <v>5</v>
      </c>
      <c r="BV107" s="142" t="s">
        <v>5</v>
      </c>
      <c r="BW107" s="143" t="s">
        <v>5</v>
      </c>
      <c r="BX107" s="143">
        <v>0</v>
      </c>
      <c r="BY107" s="143">
        <v>0</v>
      </c>
      <c r="BZ107" s="143">
        <v>0</v>
      </c>
      <c r="CA107" s="143">
        <v>0</v>
      </c>
      <c r="CB107" s="143">
        <v>0</v>
      </c>
      <c r="CC107" s="143">
        <v>0</v>
      </c>
      <c r="CD107" s="143">
        <v>0</v>
      </c>
      <c r="CE107" s="143">
        <v>0</v>
      </c>
      <c r="CF107" s="143">
        <v>0</v>
      </c>
      <c r="CG107" s="143">
        <v>0</v>
      </c>
      <c r="CH107" s="143">
        <v>0</v>
      </c>
      <c r="CI107" s="143">
        <v>0</v>
      </c>
      <c r="CJ107" s="143">
        <v>0</v>
      </c>
      <c r="CK107" s="143">
        <v>2</v>
      </c>
      <c r="CL107" s="143">
        <v>2</v>
      </c>
      <c r="CM107" s="143">
        <v>0</v>
      </c>
      <c r="CN107" s="143">
        <v>1</v>
      </c>
      <c r="CO107" s="143">
        <f>Table10093[[#This Row],[عام Public الربع الثاني عام2025م Quarter 2-2025]]+Table10093[[#This Row],[خاص Private الربع الثاني عام2025م Quarter 2-2025]]</f>
        <v>1</v>
      </c>
      <c r="CP107" s="246">
        <v>0</v>
      </c>
      <c r="CQ107" s="297">
        <v>1</v>
      </c>
      <c r="CR107" s="297">
        <v>1</v>
      </c>
    </row>
    <row r="108" spans="1:96" ht="48.95" customHeight="1" thickBot="1">
      <c r="A108" s="335">
        <v>95</v>
      </c>
      <c r="B108" s="144" t="s">
        <v>614</v>
      </c>
      <c r="C108" s="144" t="s">
        <v>624</v>
      </c>
      <c r="D108" s="147" t="s">
        <v>5</v>
      </c>
      <c r="E108" s="147" t="s">
        <v>5</v>
      </c>
      <c r="F108" s="147" t="s">
        <v>5</v>
      </c>
      <c r="G108" s="147" t="s">
        <v>5</v>
      </c>
      <c r="H108" s="147" t="s">
        <v>5</v>
      </c>
      <c r="I108" s="147" t="s">
        <v>5</v>
      </c>
      <c r="J108" s="147" t="s">
        <v>5</v>
      </c>
      <c r="K108" s="147" t="s">
        <v>5</v>
      </c>
      <c r="L108" s="147" t="s">
        <v>5</v>
      </c>
      <c r="M108" s="147" t="s">
        <v>5</v>
      </c>
      <c r="N108" s="146" t="s">
        <v>5</v>
      </c>
      <c r="O108" s="147" t="s">
        <v>5</v>
      </c>
      <c r="P108" s="147" t="s">
        <v>5</v>
      </c>
      <c r="Q108" s="146" t="s">
        <v>5</v>
      </c>
      <c r="R108" s="147" t="s">
        <v>5</v>
      </c>
      <c r="S108" s="147" t="s">
        <v>5</v>
      </c>
      <c r="T108" s="146" t="s">
        <v>5</v>
      </c>
      <c r="U108" s="147" t="s">
        <v>5</v>
      </c>
      <c r="V108" s="147" t="s">
        <v>5</v>
      </c>
      <c r="W108" s="146" t="s">
        <v>5</v>
      </c>
      <c r="X108" s="143" t="s">
        <v>5</v>
      </c>
      <c r="Y108" s="147" t="s">
        <v>5</v>
      </c>
      <c r="Z108" s="146" t="s">
        <v>5</v>
      </c>
      <c r="AA108" s="143" t="s">
        <v>5</v>
      </c>
      <c r="AB108" s="143" t="s">
        <v>5</v>
      </c>
      <c r="AC108" s="142" t="s">
        <v>5</v>
      </c>
      <c r="AD108" s="143" t="s">
        <v>5</v>
      </c>
      <c r="AE108" s="143" t="s">
        <v>5</v>
      </c>
      <c r="AF108" s="142" t="s">
        <v>5</v>
      </c>
      <c r="AG108" s="143" t="s">
        <v>5</v>
      </c>
      <c r="AH108" s="143" t="s">
        <v>5</v>
      </c>
      <c r="AI108" s="142" t="s">
        <v>5</v>
      </c>
      <c r="AJ108" s="143" t="s">
        <v>5</v>
      </c>
      <c r="AK108" s="143" t="s">
        <v>5</v>
      </c>
      <c r="AL108" s="142" t="s">
        <v>5</v>
      </c>
      <c r="AM108" s="143" t="s">
        <v>5</v>
      </c>
      <c r="AN108" s="143" t="s">
        <v>5</v>
      </c>
      <c r="AO108" s="142" t="s">
        <v>5</v>
      </c>
      <c r="AP108" s="143" t="s">
        <v>5</v>
      </c>
      <c r="AQ108" s="143" t="s">
        <v>5</v>
      </c>
      <c r="AR108" s="142" t="s">
        <v>5</v>
      </c>
      <c r="AS108" s="143" t="s">
        <v>5</v>
      </c>
      <c r="AT108" s="143" t="s">
        <v>5</v>
      </c>
      <c r="AU108" s="142" t="s">
        <v>5</v>
      </c>
      <c r="AV108" s="143" t="s">
        <v>5</v>
      </c>
      <c r="AW108" s="143" t="s">
        <v>5</v>
      </c>
      <c r="AX108" s="142" t="s">
        <v>5</v>
      </c>
      <c r="AY108" s="143" t="s">
        <v>5</v>
      </c>
      <c r="AZ108" s="143" t="s">
        <v>5</v>
      </c>
      <c r="BA108" s="142" t="s">
        <v>5</v>
      </c>
      <c r="BB108" s="143" t="s">
        <v>5</v>
      </c>
      <c r="BC108" s="143" t="s">
        <v>5</v>
      </c>
      <c r="BD108" s="142" t="s">
        <v>5</v>
      </c>
      <c r="BE108" s="143" t="s">
        <v>5</v>
      </c>
      <c r="BF108" s="231" t="s">
        <v>5</v>
      </c>
      <c r="BG108" s="164" t="s">
        <v>5</v>
      </c>
      <c r="BH108" s="143" t="s">
        <v>5</v>
      </c>
      <c r="BI108" s="143" t="s">
        <v>5</v>
      </c>
      <c r="BJ108" s="143" t="s">
        <v>5</v>
      </c>
      <c r="BK108" s="143" t="s">
        <v>5</v>
      </c>
      <c r="BL108" s="143" t="s">
        <v>5</v>
      </c>
      <c r="BM108" s="142" t="s">
        <v>5</v>
      </c>
      <c r="BN108" s="143" t="s">
        <v>5</v>
      </c>
      <c r="BO108" s="143" t="s">
        <v>5</v>
      </c>
      <c r="BP108" s="142" t="s">
        <v>5</v>
      </c>
      <c r="BQ108" s="143" t="s">
        <v>5</v>
      </c>
      <c r="BR108" s="143" t="s">
        <v>5</v>
      </c>
      <c r="BS108" s="142" t="s">
        <v>5</v>
      </c>
      <c r="BT108" s="143" t="s">
        <v>5</v>
      </c>
      <c r="BU108" s="143" t="s">
        <v>5</v>
      </c>
      <c r="BV108" s="142" t="s">
        <v>5</v>
      </c>
      <c r="BW108" s="143" t="s">
        <v>5</v>
      </c>
      <c r="BX108" s="143" t="s">
        <v>5</v>
      </c>
      <c r="BY108" s="143" t="s">
        <v>5</v>
      </c>
      <c r="BZ108" s="143" t="s">
        <v>5</v>
      </c>
      <c r="CA108" s="143" t="s">
        <v>5</v>
      </c>
      <c r="CB108" s="143" t="s">
        <v>5</v>
      </c>
      <c r="CC108" s="143" t="s">
        <v>5</v>
      </c>
      <c r="CD108" s="143" t="s">
        <v>5</v>
      </c>
      <c r="CE108" s="143" t="s">
        <v>5</v>
      </c>
      <c r="CF108" s="143" t="s">
        <v>5</v>
      </c>
      <c r="CG108" s="143" t="s">
        <v>5</v>
      </c>
      <c r="CH108" s="143" t="s">
        <v>5</v>
      </c>
      <c r="CI108" s="143" t="s">
        <v>5</v>
      </c>
      <c r="CJ108" s="143">
        <v>0</v>
      </c>
      <c r="CK108" s="143">
        <v>1</v>
      </c>
      <c r="CL108" s="143">
        <v>1</v>
      </c>
      <c r="CM108" s="143">
        <v>0</v>
      </c>
      <c r="CN108" s="143">
        <v>1</v>
      </c>
      <c r="CO108" s="143">
        <f>Table10093[[#This Row],[عام Public الربع الثاني عام2025م Quarter 2-2025]]+Table10093[[#This Row],[خاص Private الربع الثاني عام2025م Quarter 2-2025]]</f>
        <v>1</v>
      </c>
      <c r="CP108" s="246">
        <v>0</v>
      </c>
      <c r="CQ108" s="297">
        <v>1</v>
      </c>
      <c r="CR108" s="297">
        <v>1</v>
      </c>
    </row>
    <row r="109" spans="1:96" s="229" customFormat="1" ht="48.95" customHeight="1" thickBot="1">
      <c r="A109" s="335">
        <v>98</v>
      </c>
      <c r="B109" s="197" t="s">
        <v>701</v>
      </c>
      <c r="C109" s="197" t="s">
        <v>702</v>
      </c>
      <c r="D109" s="141"/>
      <c r="E109" s="141"/>
      <c r="F109" s="141"/>
      <c r="G109" s="143" t="s">
        <v>5</v>
      </c>
      <c r="H109" s="143" t="s">
        <v>5</v>
      </c>
      <c r="I109" s="143" t="s">
        <v>5</v>
      </c>
      <c r="J109" s="143" t="s">
        <v>5</v>
      </c>
      <c r="K109" s="143" t="s">
        <v>5</v>
      </c>
      <c r="L109" s="143" t="s">
        <v>5</v>
      </c>
      <c r="M109" s="143" t="s">
        <v>5</v>
      </c>
      <c r="N109" s="143" t="s">
        <v>5</v>
      </c>
      <c r="O109" s="143" t="s">
        <v>5</v>
      </c>
      <c r="P109" s="143" t="s">
        <v>5</v>
      </c>
      <c r="Q109" s="143" t="s">
        <v>5</v>
      </c>
      <c r="R109" s="143" t="s">
        <v>5</v>
      </c>
      <c r="S109" s="143" t="s">
        <v>5</v>
      </c>
      <c r="T109" s="143" t="s">
        <v>5</v>
      </c>
      <c r="U109" s="143" t="s">
        <v>5</v>
      </c>
      <c r="V109" s="143" t="s">
        <v>5</v>
      </c>
      <c r="W109" s="143" t="s">
        <v>5</v>
      </c>
      <c r="X109" s="143" t="s">
        <v>5</v>
      </c>
      <c r="Y109" s="143" t="s">
        <v>5</v>
      </c>
      <c r="Z109" s="143" t="s">
        <v>5</v>
      </c>
      <c r="AA109" s="143" t="s">
        <v>5</v>
      </c>
      <c r="AB109" s="143" t="s">
        <v>5</v>
      </c>
      <c r="AC109" s="143" t="s">
        <v>5</v>
      </c>
      <c r="AD109" s="143" t="s">
        <v>5</v>
      </c>
      <c r="AE109" s="143" t="s">
        <v>5</v>
      </c>
      <c r="AF109" s="143" t="s">
        <v>5</v>
      </c>
      <c r="AG109" s="143" t="s">
        <v>5</v>
      </c>
      <c r="AH109" s="143" t="s">
        <v>5</v>
      </c>
      <c r="AI109" s="143" t="s">
        <v>5</v>
      </c>
      <c r="AJ109" s="143" t="s">
        <v>5</v>
      </c>
      <c r="AK109" s="143" t="s">
        <v>5</v>
      </c>
      <c r="AL109" s="143" t="s">
        <v>5</v>
      </c>
      <c r="AM109" s="143" t="s">
        <v>5</v>
      </c>
      <c r="AN109" s="143" t="s">
        <v>5</v>
      </c>
      <c r="AO109" s="143" t="s">
        <v>5</v>
      </c>
      <c r="AP109" s="143" t="s">
        <v>5</v>
      </c>
      <c r="AQ109" s="143" t="s">
        <v>5</v>
      </c>
      <c r="AR109" s="143" t="s">
        <v>5</v>
      </c>
      <c r="AS109" s="143" t="s">
        <v>5</v>
      </c>
      <c r="AT109" s="143" t="s">
        <v>5</v>
      </c>
      <c r="AU109" s="143" t="s">
        <v>5</v>
      </c>
      <c r="AV109" s="143" t="s">
        <v>5</v>
      </c>
      <c r="AW109" s="143" t="s">
        <v>5</v>
      </c>
      <c r="AX109" s="143" t="s">
        <v>5</v>
      </c>
      <c r="AY109" s="143" t="s">
        <v>5</v>
      </c>
      <c r="AZ109" s="143" t="s">
        <v>5</v>
      </c>
      <c r="BA109" s="143" t="s">
        <v>5</v>
      </c>
      <c r="BB109" s="143" t="s">
        <v>5</v>
      </c>
      <c r="BC109" s="143" t="s">
        <v>5</v>
      </c>
      <c r="BD109" s="143" t="s">
        <v>5</v>
      </c>
      <c r="BE109" s="143" t="s">
        <v>5</v>
      </c>
      <c r="BF109" s="143" t="s">
        <v>5</v>
      </c>
      <c r="BG109" s="143" t="s">
        <v>5</v>
      </c>
      <c r="BH109" s="143" t="s">
        <v>5</v>
      </c>
      <c r="BI109" s="143" t="s">
        <v>5</v>
      </c>
      <c r="BJ109" s="143" t="s">
        <v>5</v>
      </c>
      <c r="BK109" s="143" t="s">
        <v>5</v>
      </c>
      <c r="BL109" s="141">
        <v>0</v>
      </c>
      <c r="BM109" s="143">
        <v>1</v>
      </c>
      <c r="BN109" s="143">
        <f>BM109+BL109</f>
        <v>1</v>
      </c>
      <c r="BO109" s="141">
        <v>0</v>
      </c>
      <c r="BP109" s="143">
        <v>1</v>
      </c>
      <c r="BQ109" s="143">
        <f>Table10093[[#This Row],[عام Public الربع الثاني عام2023م Quarter 2-2023]]+Table10093[[#This Row],[خاص Private الربع الثاني عام2023م Quarter 2-2023]]</f>
        <v>1</v>
      </c>
      <c r="BR109" s="141">
        <v>0</v>
      </c>
      <c r="BS109" s="143">
        <v>1</v>
      </c>
      <c r="BT109" s="143">
        <f>Table10093[[#This Row],[خاص Private الربع الثالث عام2023م Quarter 3-2023]]+Table10093[[#This Row],[عام Public الربع الثالث عام2023م Quarter 3-2023]]</f>
        <v>1</v>
      </c>
      <c r="BU109" s="141">
        <v>0</v>
      </c>
      <c r="BV109" s="143">
        <v>1</v>
      </c>
      <c r="BW109" s="143">
        <f>Table10093[[#This Row],[خاص Private لربع الرابع عام2023م Quarter 4-2023]]+Table10093[[#This Row],[عام Public الربع الرابع عام2023م Quarter 4-2023]]</f>
        <v>1</v>
      </c>
      <c r="BX109" s="143">
        <v>0</v>
      </c>
      <c r="BY109" s="143">
        <v>1</v>
      </c>
      <c r="BZ109" s="143">
        <f>Table10093[[#This Row],[عام Public الربع الأول عام2024م Quarter 1-2024]]+Table10093[[#This Row],[خاص Private الربع الأول عام2024م Quarter 1-2024]]</f>
        <v>1</v>
      </c>
      <c r="CA109" s="143">
        <v>0</v>
      </c>
      <c r="CB109" s="143" t="s">
        <v>5</v>
      </c>
      <c r="CC109" s="143" t="s">
        <v>5</v>
      </c>
      <c r="CD109" s="143" t="s">
        <v>5</v>
      </c>
      <c r="CE109" s="143" t="s">
        <v>5</v>
      </c>
      <c r="CF109" s="143" t="s">
        <v>5</v>
      </c>
      <c r="CG109" s="143" t="s">
        <v>5</v>
      </c>
      <c r="CH109" s="143" t="s">
        <v>5</v>
      </c>
      <c r="CI109" s="143" t="s">
        <v>5</v>
      </c>
      <c r="CJ109" s="143" t="s">
        <v>5</v>
      </c>
      <c r="CK109" s="143" t="s">
        <v>5</v>
      </c>
      <c r="CL109" s="143" t="s">
        <v>5</v>
      </c>
      <c r="CM109" s="143" t="s">
        <v>5</v>
      </c>
      <c r="CN109" s="143" t="s">
        <v>5</v>
      </c>
      <c r="CO109" s="143" t="s">
        <v>5</v>
      </c>
      <c r="CP109" s="143" t="s">
        <v>5</v>
      </c>
      <c r="CQ109" s="143" t="s">
        <v>5</v>
      </c>
      <c r="CR109" s="143" t="s">
        <v>5</v>
      </c>
    </row>
    <row r="110" spans="1:96" ht="48.95" customHeight="1" thickBot="1">
      <c r="A110" s="335">
        <v>99</v>
      </c>
      <c r="B110" s="197" t="s">
        <v>953</v>
      </c>
      <c r="C110" s="197" t="s">
        <v>954</v>
      </c>
      <c r="D110" s="141"/>
      <c r="E110" s="141"/>
      <c r="F110" s="141"/>
      <c r="G110" s="143" t="s">
        <v>5</v>
      </c>
      <c r="H110" s="143" t="s">
        <v>5</v>
      </c>
      <c r="I110" s="143" t="s">
        <v>5</v>
      </c>
      <c r="J110" s="143" t="s">
        <v>5</v>
      </c>
      <c r="K110" s="143" t="s">
        <v>5</v>
      </c>
      <c r="L110" s="143" t="s">
        <v>5</v>
      </c>
      <c r="M110" s="143" t="s">
        <v>5</v>
      </c>
      <c r="N110" s="143" t="s">
        <v>5</v>
      </c>
      <c r="O110" s="143" t="s">
        <v>5</v>
      </c>
      <c r="P110" s="143" t="s">
        <v>5</v>
      </c>
      <c r="Q110" s="143" t="s">
        <v>5</v>
      </c>
      <c r="R110" s="143" t="s">
        <v>5</v>
      </c>
      <c r="S110" s="143" t="s">
        <v>5</v>
      </c>
      <c r="T110" s="143" t="s">
        <v>5</v>
      </c>
      <c r="U110" s="143" t="s">
        <v>5</v>
      </c>
      <c r="V110" s="143" t="s">
        <v>5</v>
      </c>
      <c r="W110" s="143" t="s">
        <v>5</v>
      </c>
      <c r="X110" s="143" t="s">
        <v>5</v>
      </c>
      <c r="Y110" s="143" t="s">
        <v>5</v>
      </c>
      <c r="Z110" s="143" t="s">
        <v>5</v>
      </c>
      <c r="AA110" s="143" t="s">
        <v>5</v>
      </c>
      <c r="AB110" s="143" t="s">
        <v>5</v>
      </c>
      <c r="AC110" s="143" t="s">
        <v>5</v>
      </c>
      <c r="AD110" s="143" t="s">
        <v>5</v>
      </c>
      <c r="AE110" s="143" t="s">
        <v>5</v>
      </c>
      <c r="AF110" s="143" t="s">
        <v>5</v>
      </c>
      <c r="AG110" s="143" t="s">
        <v>5</v>
      </c>
      <c r="AH110" s="143" t="s">
        <v>5</v>
      </c>
      <c r="AI110" s="143" t="s">
        <v>5</v>
      </c>
      <c r="AJ110" s="143" t="s">
        <v>5</v>
      </c>
      <c r="AK110" s="143" t="s">
        <v>5</v>
      </c>
      <c r="AL110" s="143" t="s">
        <v>5</v>
      </c>
      <c r="AM110" s="143" t="s">
        <v>5</v>
      </c>
      <c r="AN110" s="143" t="s">
        <v>5</v>
      </c>
      <c r="AO110" s="143" t="s">
        <v>5</v>
      </c>
      <c r="AP110" s="143" t="s">
        <v>5</v>
      </c>
      <c r="AQ110" s="143" t="s">
        <v>5</v>
      </c>
      <c r="AR110" s="143" t="s">
        <v>5</v>
      </c>
      <c r="AS110" s="143" t="s">
        <v>5</v>
      </c>
      <c r="AT110" s="143" t="s">
        <v>5</v>
      </c>
      <c r="AU110" s="143" t="s">
        <v>5</v>
      </c>
      <c r="AV110" s="143" t="s">
        <v>5</v>
      </c>
      <c r="AW110" s="143" t="s">
        <v>5</v>
      </c>
      <c r="AX110" s="143" t="s">
        <v>5</v>
      </c>
      <c r="AY110" s="143" t="s">
        <v>5</v>
      </c>
      <c r="AZ110" s="143" t="s">
        <v>5</v>
      </c>
      <c r="BA110" s="143" t="s">
        <v>5</v>
      </c>
      <c r="BB110" s="143" t="s">
        <v>5</v>
      </c>
      <c r="BC110" s="143" t="s">
        <v>5</v>
      </c>
      <c r="BD110" s="143" t="s">
        <v>5</v>
      </c>
      <c r="BE110" s="143" t="s">
        <v>5</v>
      </c>
      <c r="BF110" s="143" t="s">
        <v>5</v>
      </c>
      <c r="BG110" s="143" t="s">
        <v>5</v>
      </c>
      <c r="BH110" s="143" t="s">
        <v>5</v>
      </c>
      <c r="BI110" s="143" t="s">
        <v>5</v>
      </c>
      <c r="BJ110" s="143" t="s">
        <v>5</v>
      </c>
      <c r="BK110" s="143" t="s">
        <v>5</v>
      </c>
      <c r="BL110" s="141">
        <v>0</v>
      </c>
      <c r="BM110" s="143">
        <v>1</v>
      </c>
      <c r="BN110" s="143">
        <f>BM110+BL110</f>
        <v>1</v>
      </c>
      <c r="BO110" s="141">
        <v>0</v>
      </c>
      <c r="BP110" s="143">
        <v>1</v>
      </c>
      <c r="BQ110" s="143">
        <f>Table10093[[#This Row],[عام Public الربع الثاني عام2023م Quarter 2-2023]]+Table10093[[#This Row],[خاص Private الربع الثاني عام2023م Quarter 2-2023]]</f>
        <v>1</v>
      </c>
      <c r="BR110" s="141">
        <v>0</v>
      </c>
      <c r="BS110" s="143">
        <v>1</v>
      </c>
      <c r="BT110" s="143">
        <f>Table10093[[#This Row],[خاص Private الربع الثالث عام2023م Quarter 3-2023]]+Table10093[[#This Row],[عام Public الربع الثالث عام2023م Quarter 3-2023]]</f>
        <v>1</v>
      </c>
      <c r="BU110" s="141">
        <v>0</v>
      </c>
      <c r="BV110" s="143">
        <v>1</v>
      </c>
      <c r="BW110" s="143">
        <f>Table10093[[#This Row],[خاص Private لربع الرابع عام2023م Quarter 4-2023]]+Table10093[[#This Row],[عام Public الربع الرابع عام2023م Quarter 4-2023]]</f>
        <v>1</v>
      </c>
      <c r="BX110" s="143">
        <v>0</v>
      </c>
      <c r="BY110" s="143">
        <v>0</v>
      </c>
      <c r="BZ110" s="143">
        <f>Table10093[[#This Row],[عام Public الربع الأول عام2024م Quarter 1-2024]]+Table10093[[#This Row],[خاص Private الربع الأول عام2024م Quarter 1-2024]]</f>
        <v>0</v>
      </c>
      <c r="CA110" s="143">
        <v>0</v>
      </c>
      <c r="CB110" s="143" t="s">
        <v>5</v>
      </c>
      <c r="CC110" s="143" t="s">
        <v>5</v>
      </c>
      <c r="CD110" s="143" t="s">
        <v>5</v>
      </c>
      <c r="CE110" s="143" t="s">
        <v>5</v>
      </c>
      <c r="CF110" s="143" t="s">
        <v>5</v>
      </c>
      <c r="CG110" s="143" t="s">
        <v>5</v>
      </c>
      <c r="CH110" s="143" t="s">
        <v>5</v>
      </c>
      <c r="CI110" s="143" t="s">
        <v>5</v>
      </c>
      <c r="CJ110" s="143" t="s">
        <v>5</v>
      </c>
      <c r="CK110" s="143" t="s">
        <v>5</v>
      </c>
      <c r="CL110" s="143" t="s">
        <v>5</v>
      </c>
      <c r="CM110" s="143" t="s">
        <v>5</v>
      </c>
      <c r="CN110" s="143" t="s">
        <v>5</v>
      </c>
      <c r="CO110" s="143" t="s">
        <v>5</v>
      </c>
      <c r="CP110" s="143" t="s">
        <v>5</v>
      </c>
      <c r="CQ110" s="143" t="s">
        <v>5</v>
      </c>
      <c r="CR110" s="143" t="s">
        <v>5</v>
      </c>
    </row>
    <row r="111" spans="1:96" ht="48.95" customHeight="1" thickBot="1">
      <c r="A111" s="335">
        <v>100</v>
      </c>
      <c r="B111" s="144" t="s">
        <v>515</v>
      </c>
      <c r="C111" s="144" t="s">
        <v>516</v>
      </c>
      <c r="D111" s="141">
        <v>19</v>
      </c>
      <c r="E111" s="141">
        <v>7</v>
      </c>
      <c r="F111" s="141">
        <v>26</v>
      </c>
      <c r="G111" s="141">
        <v>19</v>
      </c>
      <c r="H111" s="141">
        <v>7</v>
      </c>
      <c r="I111" s="141">
        <v>26</v>
      </c>
      <c r="J111" s="141">
        <v>19</v>
      </c>
      <c r="K111" s="141">
        <v>3</v>
      </c>
      <c r="L111" s="141">
        <v>22</v>
      </c>
      <c r="M111" s="141">
        <v>19</v>
      </c>
      <c r="N111" s="143">
        <v>4</v>
      </c>
      <c r="O111" s="141">
        <v>23</v>
      </c>
      <c r="P111" s="141">
        <v>19</v>
      </c>
      <c r="Q111" s="143">
        <v>7</v>
      </c>
      <c r="R111" s="143">
        <v>26</v>
      </c>
      <c r="S111" s="141">
        <v>19</v>
      </c>
      <c r="T111" s="143">
        <v>7</v>
      </c>
      <c r="U111" s="143">
        <v>26</v>
      </c>
      <c r="V111" s="141">
        <v>19</v>
      </c>
      <c r="W111" s="143">
        <v>7</v>
      </c>
      <c r="X111" s="143">
        <f>W111+V111</f>
        <v>26</v>
      </c>
      <c r="Y111" s="141">
        <v>19</v>
      </c>
      <c r="Z111" s="143">
        <v>7</v>
      </c>
      <c r="AA111" s="143">
        <f>Z111+Y111</f>
        <v>26</v>
      </c>
      <c r="AB111" s="141">
        <v>19</v>
      </c>
      <c r="AC111" s="143">
        <v>7</v>
      </c>
      <c r="AD111" s="143">
        <f>AC111+AB111</f>
        <v>26</v>
      </c>
      <c r="AE111" s="141">
        <v>19</v>
      </c>
      <c r="AF111" s="143">
        <v>7</v>
      </c>
      <c r="AG111" s="143">
        <f>AF111+AE111</f>
        <v>26</v>
      </c>
      <c r="AH111" s="141">
        <v>19</v>
      </c>
      <c r="AI111" s="143">
        <v>7</v>
      </c>
      <c r="AJ111" s="143">
        <f>AI111+AH111</f>
        <v>26</v>
      </c>
      <c r="AK111" s="141">
        <v>19</v>
      </c>
      <c r="AL111" s="143">
        <v>9</v>
      </c>
      <c r="AM111" s="143">
        <f>AL111+AK111</f>
        <v>28</v>
      </c>
      <c r="AN111" s="141">
        <v>19</v>
      </c>
      <c r="AO111" s="143">
        <v>6</v>
      </c>
      <c r="AP111" s="143">
        <f>AO111+AN111</f>
        <v>25</v>
      </c>
      <c r="AQ111" s="141">
        <v>19</v>
      </c>
      <c r="AR111" s="143">
        <v>5</v>
      </c>
      <c r="AS111" s="143">
        <f>AR111+AQ111</f>
        <v>24</v>
      </c>
      <c r="AT111" s="141">
        <v>18</v>
      </c>
      <c r="AU111" s="143">
        <v>5</v>
      </c>
      <c r="AV111" s="143">
        <f>AU111+AT111</f>
        <v>23</v>
      </c>
      <c r="AW111" s="141">
        <v>18</v>
      </c>
      <c r="AX111" s="143">
        <v>5</v>
      </c>
      <c r="AY111" s="143">
        <f>AX111+AW111</f>
        <v>23</v>
      </c>
      <c r="AZ111" s="141">
        <v>18</v>
      </c>
      <c r="BA111" s="143">
        <v>7</v>
      </c>
      <c r="BB111" s="143">
        <f t="shared" ref="BB111:BB119" si="44">BA111+AZ111</f>
        <v>25</v>
      </c>
      <c r="BC111" s="141">
        <v>18</v>
      </c>
      <c r="BD111" s="143">
        <v>9</v>
      </c>
      <c r="BE111" s="143">
        <f t="shared" ref="BE111:BE119" si="45">BD111+BC111</f>
        <v>27</v>
      </c>
      <c r="BF111" s="141">
        <v>0</v>
      </c>
      <c r="BG111" s="143">
        <v>0</v>
      </c>
      <c r="BH111" s="143">
        <f>BG111+BF111</f>
        <v>0</v>
      </c>
      <c r="BI111" s="143">
        <v>0</v>
      </c>
      <c r="BJ111" s="143">
        <v>0</v>
      </c>
      <c r="BK111" s="143">
        <f>BJ111+BI111</f>
        <v>0</v>
      </c>
      <c r="BL111" s="141">
        <v>0</v>
      </c>
      <c r="BM111" s="143">
        <v>0</v>
      </c>
      <c r="BN111" s="143">
        <f>BM111+BL111</f>
        <v>0</v>
      </c>
      <c r="BO111" s="143" t="s">
        <v>5</v>
      </c>
      <c r="BP111" s="143" t="s">
        <v>5</v>
      </c>
      <c r="BQ111" s="143" t="s">
        <v>5</v>
      </c>
      <c r="BR111" s="143" t="s">
        <v>5</v>
      </c>
      <c r="BS111" s="143" t="s">
        <v>5</v>
      </c>
      <c r="BT111" s="143" t="s">
        <v>5</v>
      </c>
      <c r="BU111" s="143" t="s">
        <v>5</v>
      </c>
      <c r="BV111" s="143" t="s">
        <v>5</v>
      </c>
      <c r="BW111" s="143" t="s">
        <v>5</v>
      </c>
      <c r="BX111" s="143" t="s">
        <v>5</v>
      </c>
      <c r="BY111" s="143" t="s">
        <v>5</v>
      </c>
      <c r="BZ111" s="143" t="s">
        <v>5</v>
      </c>
      <c r="CA111" s="143" t="s">
        <v>5</v>
      </c>
      <c r="CB111" s="143" t="s">
        <v>5</v>
      </c>
      <c r="CC111" s="143" t="s">
        <v>5</v>
      </c>
      <c r="CD111" s="143" t="s">
        <v>5</v>
      </c>
      <c r="CE111" s="143" t="s">
        <v>5</v>
      </c>
      <c r="CF111" s="143" t="s">
        <v>5</v>
      </c>
      <c r="CG111" s="143" t="s">
        <v>5</v>
      </c>
      <c r="CH111" s="143" t="s">
        <v>5</v>
      </c>
      <c r="CI111" s="143" t="s">
        <v>5</v>
      </c>
      <c r="CJ111" s="143" t="s">
        <v>5</v>
      </c>
      <c r="CK111" s="143" t="s">
        <v>5</v>
      </c>
      <c r="CL111" s="143" t="s">
        <v>5</v>
      </c>
      <c r="CM111" s="143" t="s">
        <v>5</v>
      </c>
      <c r="CN111" s="143" t="s">
        <v>5</v>
      </c>
      <c r="CO111" s="143" t="s">
        <v>5</v>
      </c>
      <c r="CP111" s="143" t="s">
        <v>5</v>
      </c>
      <c r="CQ111" s="143" t="s">
        <v>5</v>
      </c>
      <c r="CR111" s="143" t="s">
        <v>5</v>
      </c>
    </row>
    <row r="112" spans="1:96" ht="48.95" customHeight="1" thickBot="1">
      <c r="A112" s="335">
        <v>101</v>
      </c>
      <c r="B112" s="144" t="s">
        <v>444</v>
      </c>
      <c r="C112" s="144" t="s">
        <v>445</v>
      </c>
      <c r="D112" s="141">
        <v>0</v>
      </c>
      <c r="E112" s="141">
        <v>5</v>
      </c>
      <c r="F112" s="141">
        <v>5</v>
      </c>
      <c r="G112" s="141">
        <v>0</v>
      </c>
      <c r="H112" s="141">
        <v>5</v>
      </c>
      <c r="I112" s="141">
        <v>5</v>
      </c>
      <c r="J112" s="141">
        <v>0</v>
      </c>
      <c r="K112" s="141">
        <v>5</v>
      </c>
      <c r="L112" s="141">
        <v>5</v>
      </c>
      <c r="M112" s="141">
        <v>0</v>
      </c>
      <c r="N112" s="143">
        <v>5</v>
      </c>
      <c r="O112" s="141">
        <v>5</v>
      </c>
      <c r="P112" s="141">
        <v>0</v>
      </c>
      <c r="Q112" s="143">
        <v>5</v>
      </c>
      <c r="R112" s="143">
        <v>5</v>
      </c>
      <c r="S112" s="141">
        <v>0</v>
      </c>
      <c r="T112" s="143">
        <v>5</v>
      </c>
      <c r="U112" s="143">
        <v>5</v>
      </c>
      <c r="V112" s="141">
        <v>0</v>
      </c>
      <c r="W112" s="143">
        <v>5</v>
      </c>
      <c r="X112" s="143">
        <f>W112+V112</f>
        <v>5</v>
      </c>
      <c r="Y112" s="141">
        <v>0</v>
      </c>
      <c r="Z112" s="143">
        <v>5</v>
      </c>
      <c r="AA112" s="143">
        <f>Z112+Y112</f>
        <v>5</v>
      </c>
      <c r="AB112" s="141">
        <v>0</v>
      </c>
      <c r="AC112" s="143">
        <v>5</v>
      </c>
      <c r="AD112" s="143">
        <f>AC112+AB112</f>
        <v>5</v>
      </c>
      <c r="AE112" s="141">
        <v>0</v>
      </c>
      <c r="AF112" s="143">
        <v>5</v>
      </c>
      <c r="AG112" s="143">
        <f>AF112+AE112</f>
        <v>5</v>
      </c>
      <c r="AH112" s="141">
        <v>0</v>
      </c>
      <c r="AI112" s="143">
        <v>5</v>
      </c>
      <c r="AJ112" s="143">
        <f>AI112+AH112</f>
        <v>5</v>
      </c>
      <c r="AK112" s="141">
        <v>0</v>
      </c>
      <c r="AL112" s="143">
        <v>5</v>
      </c>
      <c r="AM112" s="143">
        <f>AL112+AK112</f>
        <v>5</v>
      </c>
      <c r="AN112" s="141">
        <v>0</v>
      </c>
      <c r="AO112" s="143">
        <v>0</v>
      </c>
      <c r="AP112" s="143">
        <f>AO112+AN112</f>
        <v>0</v>
      </c>
      <c r="AQ112" s="141">
        <v>0</v>
      </c>
      <c r="AR112" s="143">
        <v>0</v>
      </c>
      <c r="AS112" s="143">
        <f>AR112+AQ112</f>
        <v>0</v>
      </c>
      <c r="AT112" s="141">
        <v>0</v>
      </c>
      <c r="AU112" s="143">
        <v>0</v>
      </c>
      <c r="AV112" s="143">
        <f>AU112+AT112</f>
        <v>0</v>
      </c>
      <c r="AW112" s="141">
        <v>0</v>
      </c>
      <c r="AX112" s="143">
        <v>0</v>
      </c>
      <c r="AY112" s="143">
        <f>AX112+AW112</f>
        <v>0</v>
      </c>
      <c r="AZ112" s="141">
        <v>0</v>
      </c>
      <c r="BA112" s="143">
        <v>0</v>
      </c>
      <c r="BB112" s="143">
        <f t="shared" si="44"/>
        <v>0</v>
      </c>
      <c r="BC112" s="143">
        <v>0</v>
      </c>
      <c r="BD112" s="143">
        <v>0</v>
      </c>
      <c r="BE112" s="143">
        <f t="shared" si="45"/>
        <v>0</v>
      </c>
      <c r="BF112" s="143">
        <v>0</v>
      </c>
      <c r="BG112" s="143">
        <v>0</v>
      </c>
      <c r="BH112" s="143">
        <f>BG112+BF112</f>
        <v>0</v>
      </c>
      <c r="BI112" s="143">
        <v>0</v>
      </c>
      <c r="BJ112" s="143">
        <v>0</v>
      </c>
      <c r="BK112" s="143">
        <f>BJ112+BI112</f>
        <v>0</v>
      </c>
      <c r="BL112" s="141">
        <v>0</v>
      </c>
      <c r="BM112" s="143">
        <v>0</v>
      </c>
      <c r="BN112" s="143">
        <f>BM112+BL112</f>
        <v>0</v>
      </c>
      <c r="BO112" s="141" t="s">
        <v>5</v>
      </c>
      <c r="BP112" s="141" t="s">
        <v>5</v>
      </c>
      <c r="BQ112" s="141" t="s">
        <v>5</v>
      </c>
      <c r="BR112" s="141" t="s">
        <v>5</v>
      </c>
      <c r="BS112" s="141" t="s">
        <v>5</v>
      </c>
      <c r="BT112" s="141" t="s">
        <v>5</v>
      </c>
      <c r="BU112" s="141" t="s">
        <v>5</v>
      </c>
      <c r="BV112" s="141" t="s">
        <v>5</v>
      </c>
      <c r="BW112" s="141" t="s">
        <v>5</v>
      </c>
      <c r="BX112" s="141" t="s">
        <v>5</v>
      </c>
      <c r="BY112" s="141" t="s">
        <v>5</v>
      </c>
      <c r="BZ112" s="141" t="s">
        <v>5</v>
      </c>
      <c r="CA112" s="141" t="s">
        <v>5</v>
      </c>
      <c r="CB112" s="141" t="s">
        <v>5</v>
      </c>
      <c r="CC112" s="141" t="s">
        <v>5</v>
      </c>
      <c r="CD112" s="143" t="s">
        <v>5</v>
      </c>
      <c r="CE112" s="143" t="s">
        <v>5</v>
      </c>
      <c r="CF112" s="143" t="s">
        <v>5</v>
      </c>
      <c r="CG112" s="143" t="s">
        <v>5</v>
      </c>
      <c r="CH112" s="143" t="s">
        <v>5</v>
      </c>
      <c r="CI112" s="143" t="s">
        <v>5</v>
      </c>
      <c r="CJ112" s="143" t="s">
        <v>5</v>
      </c>
      <c r="CK112" s="143" t="s">
        <v>5</v>
      </c>
      <c r="CL112" s="143" t="s">
        <v>5</v>
      </c>
      <c r="CM112" s="143" t="s">
        <v>5</v>
      </c>
      <c r="CN112" s="143" t="s">
        <v>5</v>
      </c>
      <c r="CO112" s="143" t="s">
        <v>5</v>
      </c>
      <c r="CP112" s="143" t="s">
        <v>5</v>
      </c>
      <c r="CQ112" s="143" t="s">
        <v>5</v>
      </c>
      <c r="CR112" s="143" t="s">
        <v>5</v>
      </c>
    </row>
    <row r="113" spans="1:96" ht="48.95" customHeight="1" thickBot="1">
      <c r="A113" s="335">
        <v>102</v>
      </c>
      <c r="B113" s="129" t="s">
        <v>1193</v>
      </c>
      <c r="C113" s="129" t="s">
        <v>1194</v>
      </c>
      <c r="D113" s="143" t="s">
        <v>5</v>
      </c>
      <c r="E113" s="143" t="s">
        <v>5</v>
      </c>
      <c r="F113" s="143" t="s">
        <v>5</v>
      </c>
      <c r="G113" s="143" t="s">
        <v>5</v>
      </c>
      <c r="H113" s="143" t="s">
        <v>5</v>
      </c>
      <c r="I113" s="143" t="s">
        <v>5</v>
      </c>
      <c r="J113" s="143" t="s">
        <v>5</v>
      </c>
      <c r="K113" s="143" t="s">
        <v>5</v>
      </c>
      <c r="L113" s="143" t="s">
        <v>5</v>
      </c>
      <c r="M113" s="143" t="s">
        <v>5</v>
      </c>
      <c r="N113" s="143" t="s">
        <v>5</v>
      </c>
      <c r="O113" s="143" t="s">
        <v>5</v>
      </c>
      <c r="P113" s="143" t="s">
        <v>5</v>
      </c>
      <c r="Q113" s="143" t="s">
        <v>5</v>
      </c>
      <c r="R113" s="143" t="s">
        <v>5</v>
      </c>
      <c r="S113" s="143" t="s">
        <v>5</v>
      </c>
      <c r="T113" s="143" t="s">
        <v>5</v>
      </c>
      <c r="U113" s="143" t="s">
        <v>5</v>
      </c>
      <c r="V113" s="143" t="s">
        <v>5</v>
      </c>
      <c r="W113" s="143" t="s">
        <v>5</v>
      </c>
      <c r="X113" s="143" t="s">
        <v>5</v>
      </c>
      <c r="Y113" s="143" t="s">
        <v>5</v>
      </c>
      <c r="Z113" s="143" t="s">
        <v>5</v>
      </c>
      <c r="AA113" s="143" t="s">
        <v>5</v>
      </c>
      <c r="AB113" s="143" t="s">
        <v>5</v>
      </c>
      <c r="AC113" s="143" t="s">
        <v>5</v>
      </c>
      <c r="AD113" s="143" t="s">
        <v>5</v>
      </c>
      <c r="AE113" s="143" t="s">
        <v>5</v>
      </c>
      <c r="AF113" s="143" t="s">
        <v>5</v>
      </c>
      <c r="AG113" s="143" t="s">
        <v>5</v>
      </c>
      <c r="AH113" s="143" t="s">
        <v>5</v>
      </c>
      <c r="AI113" s="143" t="s">
        <v>5</v>
      </c>
      <c r="AJ113" s="143" t="s">
        <v>5</v>
      </c>
      <c r="AK113" s="143" t="s">
        <v>5</v>
      </c>
      <c r="AL113" s="143" t="s">
        <v>5</v>
      </c>
      <c r="AM113" s="143" t="s">
        <v>5</v>
      </c>
      <c r="AN113" s="143" t="s">
        <v>5</v>
      </c>
      <c r="AO113" s="143" t="s">
        <v>5</v>
      </c>
      <c r="AP113" s="143" t="s">
        <v>5</v>
      </c>
      <c r="AQ113" s="143" t="s">
        <v>5</v>
      </c>
      <c r="AR113" s="143" t="s">
        <v>5</v>
      </c>
      <c r="AS113" s="143" t="s">
        <v>5</v>
      </c>
      <c r="AT113" s="143" t="s">
        <v>5</v>
      </c>
      <c r="AU113" s="143" t="s">
        <v>5</v>
      </c>
      <c r="AV113" s="143" t="s">
        <v>5</v>
      </c>
      <c r="AW113" s="143" t="s">
        <v>5</v>
      </c>
      <c r="AX113" s="143" t="s">
        <v>5</v>
      </c>
      <c r="AY113" s="143" t="s">
        <v>5</v>
      </c>
      <c r="AZ113" s="141">
        <v>0</v>
      </c>
      <c r="BA113" s="143">
        <v>1</v>
      </c>
      <c r="BB113" s="143">
        <f t="shared" si="44"/>
        <v>1</v>
      </c>
      <c r="BC113" s="141">
        <v>0</v>
      </c>
      <c r="BD113" s="143">
        <v>1</v>
      </c>
      <c r="BE113" s="143">
        <f t="shared" si="45"/>
        <v>1</v>
      </c>
      <c r="BF113" s="141">
        <v>0</v>
      </c>
      <c r="BG113" s="143">
        <v>0</v>
      </c>
      <c r="BH113" s="143">
        <f>BG113+BF113</f>
        <v>0</v>
      </c>
      <c r="BI113" s="143">
        <v>0</v>
      </c>
      <c r="BJ113" s="143">
        <v>0</v>
      </c>
      <c r="BK113" s="178" t="s">
        <v>5</v>
      </c>
      <c r="BL113" s="178" t="s">
        <v>5</v>
      </c>
      <c r="BM113" s="178" t="s">
        <v>5</v>
      </c>
      <c r="BN113" s="178" t="s">
        <v>5</v>
      </c>
      <c r="BO113" s="141" t="s">
        <v>5</v>
      </c>
      <c r="BP113" s="141" t="s">
        <v>5</v>
      </c>
      <c r="BQ113" s="143" t="s">
        <v>5</v>
      </c>
      <c r="BR113" s="143" t="s">
        <v>5</v>
      </c>
      <c r="BS113" s="143" t="s">
        <v>5</v>
      </c>
      <c r="BT113" s="143" t="s">
        <v>5</v>
      </c>
      <c r="BU113" s="143" t="s">
        <v>5</v>
      </c>
      <c r="BV113" s="143" t="s">
        <v>5</v>
      </c>
      <c r="BW113" s="143" t="s">
        <v>5</v>
      </c>
      <c r="BX113" s="143" t="s">
        <v>5</v>
      </c>
      <c r="BY113" s="143" t="s">
        <v>5</v>
      </c>
      <c r="BZ113" s="143" t="s">
        <v>5</v>
      </c>
      <c r="CA113" s="143" t="s">
        <v>5</v>
      </c>
      <c r="CB113" s="143" t="s">
        <v>5</v>
      </c>
      <c r="CC113" s="143" t="s">
        <v>5</v>
      </c>
      <c r="CD113" s="143" t="s">
        <v>5</v>
      </c>
      <c r="CE113" s="143" t="s">
        <v>5</v>
      </c>
      <c r="CF113" s="143" t="s">
        <v>5</v>
      </c>
      <c r="CG113" s="143" t="s">
        <v>5</v>
      </c>
      <c r="CH113" s="143" t="s">
        <v>5</v>
      </c>
      <c r="CI113" s="143" t="s">
        <v>5</v>
      </c>
      <c r="CJ113" s="143" t="s">
        <v>5</v>
      </c>
      <c r="CK113" s="143" t="s">
        <v>5</v>
      </c>
      <c r="CL113" s="143" t="s">
        <v>5</v>
      </c>
      <c r="CM113" s="143" t="s">
        <v>5</v>
      </c>
      <c r="CN113" s="143" t="s">
        <v>5</v>
      </c>
      <c r="CO113" s="143" t="s">
        <v>5</v>
      </c>
      <c r="CP113" s="143" t="s">
        <v>5</v>
      </c>
      <c r="CQ113" s="143" t="s">
        <v>5</v>
      </c>
      <c r="CR113" s="143" t="s">
        <v>5</v>
      </c>
    </row>
    <row r="114" spans="1:96" ht="48.95" customHeight="1" thickBot="1">
      <c r="A114" s="335">
        <v>103</v>
      </c>
      <c r="B114" s="144" t="s">
        <v>1196</v>
      </c>
      <c r="C114" s="144" t="s">
        <v>1197</v>
      </c>
      <c r="D114" s="141">
        <v>0</v>
      </c>
      <c r="E114" s="141">
        <v>4</v>
      </c>
      <c r="F114" s="141">
        <v>4</v>
      </c>
      <c r="G114" s="141">
        <v>0</v>
      </c>
      <c r="H114" s="141">
        <v>4</v>
      </c>
      <c r="I114" s="141">
        <v>4</v>
      </c>
      <c r="J114" s="141">
        <v>1</v>
      </c>
      <c r="K114" s="141">
        <v>5</v>
      </c>
      <c r="L114" s="141">
        <v>6</v>
      </c>
      <c r="M114" s="141">
        <v>1</v>
      </c>
      <c r="N114" s="143">
        <v>3</v>
      </c>
      <c r="O114" s="141">
        <v>4</v>
      </c>
      <c r="P114" s="141">
        <v>1</v>
      </c>
      <c r="Q114" s="143">
        <v>1</v>
      </c>
      <c r="R114" s="143">
        <v>2</v>
      </c>
      <c r="S114" s="141">
        <v>1</v>
      </c>
      <c r="T114" s="143">
        <v>1</v>
      </c>
      <c r="U114" s="143">
        <v>2</v>
      </c>
      <c r="V114" s="141">
        <v>1</v>
      </c>
      <c r="W114" s="143">
        <v>1</v>
      </c>
      <c r="X114" s="143">
        <f t="shared" ref="X114:X123" si="46">W114+V114</f>
        <v>2</v>
      </c>
      <c r="Y114" s="141">
        <v>1</v>
      </c>
      <c r="Z114" s="143">
        <v>1</v>
      </c>
      <c r="AA114" s="143">
        <f t="shared" ref="AA114:AA122" si="47">Z114+Y114</f>
        <v>2</v>
      </c>
      <c r="AB114" s="141">
        <v>1</v>
      </c>
      <c r="AC114" s="143">
        <v>1</v>
      </c>
      <c r="AD114" s="143">
        <f t="shared" ref="AD114:AD122" si="48">AC114+AB114</f>
        <v>2</v>
      </c>
      <c r="AE114" s="141">
        <v>1</v>
      </c>
      <c r="AF114" s="143">
        <v>1</v>
      </c>
      <c r="AG114" s="143">
        <f t="shared" ref="AG114:AG122" si="49">AF114+AE114</f>
        <v>2</v>
      </c>
      <c r="AH114" s="141">
        <v>1</v>
      </c>
      <c r="AI114" s="143">
        <v>0</v>
      </c>
      <c r="AJ114" s="143">
        <f t="shared" ref="AJ114:AJ122" si="50">AI114+AH114</f>
        <v>1</v>
      </c>
      <c r="AK114" s="141">
        <v>1</v>
      </c>
      <c r="AL114" s="143">
        <v>0</v>
      </c>
      <c r="AM114" s="143">
        <f t="shared" ref="AM114:AM119" si="51">AL114+AK114</f>
        <v>1</v>
      </c>
      <c r="AN114" s="141">
        <v>1</v>
      </c>
      <c r="AO114" s="143">
        <v>0</v>
      </c>
      <c r="AP114" s="143">
        <f t="shared" ref="AP114:AP119" si="52">AO114+AN114</f>
        <v>1</v>
      </c>
      <c r="AQ114" s="141">
        <v>1</v>
      </c>
      <c r="AR114" s="143">
        <v>0</v>
      </c>
      <c r="AS114" s="143">
        <f t="shared" ref="AS114:AS119" si="53">AR114+AQ114</f>
        <v>1</v>
      </c>
      <c r="AT114" s="141">
        <v>1</v>
      </c>
      <c r="AU114" s="143">
        <v>0</v>
      </c>
      <c r="AV114" s="143">
        <f t="shared" ref="AV114:AV119" si="54">AU114+AT114</f>
        <v>1</v>
      </c>
      <c r="AW114" s="141">
        <v>0</v>
      </c>
      <c r="AX114" s="143">
        <v>0</v>
      </c>
      <c r="AY114" s="143">
        <f t="shared" ref="AY114:AY119" si="55">AX114+AW114</f>
        <v>0</v>
      </c>
      <c r="AZ114" s="141">
        <v>0</v>
      </c>
      <c r="BA114" s="143">
        <v>0</v>
      </c>
      <c r="BB114" s="143">
        <f t="shared" si="44"/>
        <v>0</v>
      </c>
      <c r="BC114" s="143">
        <v>0</v>
      </c>
      <c r="BD114" s="143">
        <v>0</v>
      </c>
      <c r="BE114" s="143">
        <f t="shared" si="45"/>
        <v>0</v>
      </c>
      <c r="BF114" s="143">
        <v>0</v>
      </c>
      <c r="BG114" s="143">
        <v>0</v>
      </c>
      <c r="BH114" s="143">
        <v>0</v>
      </c>
      <c r="BI114" s="143">
        <v>0</v>
      </c>
      <c r="BJ114" s="143">
        <v>0</v>
      </c>
      <c r="BK114" s="143">
        <v>0</v>
      </c>
      <c r="BL114" s="143">
        <v>0</v>
      </c>
      <c r="BM114" s="143">
        <v>0</v>
      </c>
      <c r="BN114" s="143">
        <v>0</v>
      </c>
      <c r="BO114" s="143">
        <v>0</v>
      </c>
      <c r="BP114" s="143">
        <v>0</v>
      </c>
      <c r="BQ114" s="143">
        <v>0</v>
      </c>
      <c r="BR114" s="143">
        <v>0</v>
      </c>
      <c r="BS114" s="143">
        <v>0</v>
      </c>
      <c r="BT114" s="143">
        <v>0</v>
      </c>
      <c r="BU114" s="143">
        <v>0</v>
      </c>
      <c r="BV114" s="143">
        <v>0</v>
      </c>
      <c r="BW114" s="143">
        <v>0</v>
      </c>
      <c r="BX114" s="143" t="s">
        <v>5</v>
      </c>
      <c r="BY114" s="143" t="s">
        <v>5</v>
      </c>
      <c r="BZ114" s="143" t="s">
        <v>5</v>
      </c>
      <c r="CA114" s="143" t="s">
        <v>5</v>
      </c>
      <c r="CB114" s="143" t="s">
        <v>5</v>
      </c>
      <c r="CC114" s="143" t="s">
        <v>5</v>
      </c>
      <c r="CD114" s="143" t="s">
        <v>5</v>
      </c>
      <c r="CE114" s="143" t="s">
        <v>5</v>
      </c>
      <c r="CF114" s="143" t="s">
        <v>5</v>
      </c>
      <c r="CG114" s="143" t="s">
        <v>5</v>
      </c>
      <c r="CH114" s="143" t="s">
        <v>5</v>
      </c>
      <c r="CI114" s="143" t="s">
        <v>5</v>
      </c>
      <c r="CJ114" s="143" t="s">
        <v>5</v>
      </c>
      <c r="CK114" s="143" t="s">
        <v>5</v>
      </c>
      <c r="CL114" s="143" t="s">
        <v>5</v>
      </c>
      <c r="CM114" s="143" t="s">
        <v>5</v>
      </c>
      <c r="CN114" s="143" t="s">
        <v>5</v>
      </c>
      <c r="CO114" s="143" t="s">
        <v>5</v>
      </c>
      <c r="CP114" s="143" t="s">
        <v>5</v>
      </c>
      <c r="CQ114" s="143" t="s">
        <v>5</v>
      </c>
      <c r="CR114" s="143" t="s">
        <v>5</v>
      </c>
    </row>
    <row r="115" spans="1:96" ht="48.95" customHeight="1" thickBot="1">
      <c r="A115" s="335">
        <v>104</v>
      </c>
      <c r="B115" s="144" t="s">
        <v>955</v>
      </c>
      <c r="C115" s="144" t="s">
        <v>755</v>
      </c>
      <c r="D115" s="145">
        <v>2</v>
      </c>
      <c r="E115" s="145">
        <v>1</v>
      </c>
      <c r="F115" s="145">
        <v>3</v>
      </c>
      <c r="G115" s="145">
        <v>2</v>
      </c>
      <c r="H115" s="145">
        <v>1</v>
      </c>
      <c r="I115" s="145">
        <v>3</v>
      </c>
      <c r="J115" s="145">
        <v>2</v>
      </c>
      <c r="K115" s="145">
        <v>0</v>
      </c>
      <c r="L115" s="145">
        <v>2</v>
      </c>
      <c r="M115" s="145">
        <v>2</v>
      </c>
      <c r="N115" s="155">
        <v>0</v>
      </c>
      <c r="O115" s="145">
        <v>2</v>
      </c>
      <c r="P115" s="145">
        <v>2</v>
      </c>
      <c r="Q115" s="155">
        <v>0</v>
      </c>
      <c r="R115" s="145">
        <v>2</v>
      </c>
      <c r="S115" s="145">
        <v>0</v>
      </c>
      <c r="T115" s="155">
        <v>0</v>
      </c>
      <c r="U115" s="145">
        <v>0</v>
      </c>
      <c r="V115" s="145">
        <v>0</v>
      </c>
      <c r="W115" s="155">
        <v>0</v>
      </c>
      <c r="X115" s="143">
        <f t="shared" si="46"/>
        <v>0</v>
      </c>
      <c r="Y115" s="145">
        <v>0</v>
      </c>
      <c r="Z115" s="155">
        <v>0</v>
      </c>
      <c r="AA115" s="141">
        <f t="shared" si="47"/>
        <v>0</v>
      </c>
      <c r="AB115" s="141">
        <v>0</v>
      </c>
      <c r="AC115" s="150">
        <v>0</v>
      </c>
      <c r="AD115" s="141">
        <f t="shared" si="48"/>
        <v>0</v>
      </c>
      <c r="AE115" s="141">
        <v>0</v>
      </c>
      <c r="AF115" s="150">
        <v>0</v>
      </c>
      <c r="AG115" s="143">
        <f t="shared" si="49"/>
        <v>0</v>
      </c>
      <c r="AH115" s="141">
        <v>0</v>
      </c>
      <c r="AI115" s="142">
        <v>0</v>
      </c>
      <c r="AJ115" s="143">
        <f t="shared" si="50"/>
        <v>0</v>
      </c>
      <c r="AK115" s="141">
        <v>0</v>
      </c>
      <c r="AL115" s="142">
        <v>0</v>
      </c>
      <c r="AM115" s="143">
        <f t="shared" si="51"/>
        <v>0</v>
      </c>
      <c r="AN115" s="143">
        <f>AM115+AL115</f>
        <v>0</v>
      </c>
      <c r="AO115" s="142">
        <f>AN115+AM115</f>
        <v>0</v>
      </c>
      <c r="AP115" s="143">
        <f t="shared" si="52"/>
        <v>0</v>
      </c>
      <c r="AQ115" s="143">
        <v>0</v>
      </c>
      <c r="AR115" s="142">
        <v>0</v>
      </c>
      <c r="AS115" s="143">
        <f t="shared" si="53"/>
        <v>0</v>
      </c>
      <c r="AT115" s="143">
        <f>AS115+AR115</f>
        <v>0</v>
      </c>
      <c r="AU115" s="142">
        <f>AT115+AS115</f>
        <v>0</v>
      </c>
      <c r="AV115" s="143">
        <f t="shared" si="54"/>
        <v>0</v>
      </c>
      <c r="AW115" s="143">
        <f>AV115+AU115</f>
        <v>0</v>
      </c>
      <c r="AX115" s="142">
        <f>AW115+AV115</f>
        <v>0</v>
      </c>
      <c r="AY115" s="143">
        <f t="shared" si="55"/>
        <v>0</v>
      </c>
      <c r="AZ115" s="143">
        <v>0</v>
      </c>
      <c r="BA115" s="142">
        <v>0</v>
      </c>
      <c r="BB115" s="143">
        <f t="shared" si="44"/>
        <v>0</v>
      </c>
      <c r="BC115" s="143">
        <v>0</v>
      </c>
      <c r="BD115" s="142">
        <v>0</v>
      </c>
      <c r="BE115" s="143">
        <f t="shared" si="45"/>
        <v>0</v>
      </c>
      <c r="BF115" s="143">
        <v>0</v>
      </c>
      <c r="BG115" s="142">
        <v>0</v>
      </c>
      <c r="BH115" s="143">
        <f>BG115+BF115</f>
        <v>0</v>
      </c>
      <c r="BI115" s="143">
        <v>0</v>
      </c>
      <c r="BJ115" s="143">
        <v>0</v>
      </c>
      <c r="BK115" s="143">
        <f>BJ115+BI115</f>
        <v>0</v>
      </c>
      <c r="BL115" s="141" t="s">
        <v>5</v>
      </c>
      <c r="BM115" s="142" t="s">
        <v>5</v>
      </c>
      <c r="BN115" s="178" t="s">
        <v>5</v>
      </c>
      <c r="BO115" s="141" t="s">
        <v>5</v>
      </c>
      <c r="BP115" s="150" t="s">
        <v>5</v>
      </c>
      <c r="BQ115" s="143" t="s">
        <v>5</v>
      </c>
      <c r="BR115" s="143" t="s">
        <v>5</v>
      </c>
      <c r="BS115" s="142" t="s">
        <v>5</v>
      </c>
      <c r="BT115" s="143" t="s">
        <v>5</v>
      </c>
      <c r="BU115" s="143" t="s">
        <v>5</v>
      </c>
      <c r="BV115" s="142" t="s">
        <v>5</v>
      </c>
      <c r="BW115" s="143" t="s">
        <v>5</v>
      </c>
      <c r="BX115" s="143" t="s">
        <v>5</v>
      </c>
      <c r="BY115" s="143" t="s">
        <v>5</v>
      </c>
      <c r="BZ115" s="143" t="s">
        <v>5</v>
      </c>
      <c r="CA115" s="143" t="s">
        <v>5</v>
      </c>
      <c r="CB115" s="143" t="s">
        <v>5</v>
      </c>
      <c r="CC115" s="143" t="s">
        <v>5</v>
      </c>
      <c r="CD115" s="143" t="s">
        <v>5</v>
      </c>
      <c r="CE115" s="143" t="s">
        <v>5</v>
      </c>
      <c r="CF115" s="143" t="s">
        <v>5</v>
      </c>
      <c r="CG115" s="143" t="s">
        <v>5</v>
      </c>
      <c r="CH115" s="143" t="s">
        <v>5</v>
      </c>
      <c r="CI115" s="143" t="s">
        <v>5</v>
      </c>
      <c r="CJ115" s="143" t="s">
        <v>5</v>
      </c>
      <c r="CK115" s="143" t="s">
        <v>5</v>
      </c>
      <c r="CL115" s="143" t="s">
        <v>5</v>
      </c>
      <c r="CM115" s="143" t="s">
        <v>5</v>
      </c>
      <c r="CN115" s="143" t="s">
        <v>5</v>
      </c>
      <c r="CO115" s="143" t="s">
        <v>5</v>
      </c>
      <c r="CP115" s="143" t="s">
        <v>5</v>
      </c>
      <c r="CQ115" s="143" t="s">
        <v>5</v>
      </c>
      <c r="CR115" s="143" t="s">
        <v>5</v>
      </c>
    </row>
    <row r="116" spans="1:96" ht="48.95" customHeight="1" thickBot="1">
      <c r="A116" s="335">
        <v>105</v>
      </c>
      <c r="B116" s="144" t="s">
        <v>464</v>
      </c>
      <c r="C116" s="144" t="s">
        <v>465</v>
      </c>
      <c r="D116" s="145">
        <v>0</v>
      </c>
      <c r="E116" s="145">
        <v>1</v>
      </c>
      <c r="F116" s="145">
        <v>1</v>
      </c>
      <c r="G116" s="145">
        <v>0</v>
      </c>
      <c r="H116" s="145">
        <v>1</v>
      </c>
      <c r="I116" s="145">
        <v>1</v>
      </c>
      <c r="J116" s="145">
        <v>0</v>
      </c>
      <c r="K116" s="145">
        <v>1</v>
      </c>
      <c r="L116" s="145">
        <v>1</v>
      </c>
      <c r="M116" s="145">
        <v>0</v>
      </c>
      <c r="N116" s="364">
        <v>1</v>
      </c>
      <c r="O116" s="145">
        <v>1</v>
      </c>
      <c r="P116" s="145">
        <v>0</v>
      </c>
      <c r="Q116" s="364">
        <v>1</v>
      </c>
      <c r="R116" s="145">
        <v>1</v>
      </c>
      <c r="S116" s="145">
        <v>0</v>
      </c>
      <c r="T116" s="145">
        <v>2</v>
      </c>
      <c r="U116" s="145">
        <v>2</v>
      </c>
      <c r="V116" s="145">
        <v>0</v>
      </c>
      <c r="W116" s="145">
        <v>2</v>
      </c>
      <c r="X116" s="147">
        <f t="shared" si="46"/>
        <v>2</v>
      </c>
      <c r="Y116" s="145">
        <v>0</v>
      </c>
      <c r="Z116" s="145">
        <v>0</v>
      </c>
      <c r="AA116" s="145">
        <f t="shared" si="47"/>
        <v>0</v>
      </c>
      <c r="AB116" s="145">
        <v>0</v>
      </c>
      <c r="AC116" s="145">
        <v>0</v>
      </c>
      <c r="AD116" s="145">
        <f t="shared" si="48"/>
        <v>0</v>
      </c>
      <c r="AE116" s="145">
        <v>0</v>
      </c>
      <c r="AF116" s="145">
        <v>0</v>
      </c>
      <c r="AG116" s="147">
        <f t="shared" si="49"/>
        <v>0</v>
      </c>
      <c r="AH116" s="145">
        <v>0</v>
      </c>
      <c r="AI116" s="147">
        <v>0</v>
      </c>
      <c r="AJ116" s="147">
        <f t="shared" si="50"/>
        <v>0</v>
      </c>
      <c r="AK116" s="141">
        <v>0</v>
      </c>
      <c r="AL116" s="142">
        <v>0</v>
      </c>
      <c r="AM116" s="143">
        <f t="shared" si="51"/>
        <v>0</v>
      </c>
      <c r="AN116" s="141">
        <v>0</v>
      </c>
      <c r="AO116" s="142">
        <v>0</v>
      </c>
      <c r="AP116" s="143">
        <f t="shared" si="52"/>
        <v>0</v>
      </c>
      <c r="AQ116" s="141">
        <v>0</v>
      </c>
      <c r="AR116" s="142">
        <v>0</v>
      </c>
      <c r="AS116" s="143">
        <f t="shared" si="53"/>
        <v>0</v>
      </c>
      <c r="AT116" s="143">
        <f>AS116+AR116</f>
        <v>0</v>
      </c>
      <c r="AU116" s="142">
        <f>AT116+AS116</f>
        <v>0</v>
      </c>
      <c r="AV116" s="143">
        <f t="shared" si="54"/>
        <v>0</v>
      </c>
      <c r="AW116" s="143">
        <f>AV116+AU116</f>
        <v>0</v>
      </c>
      <c r="AX116" s="142">
        <f>AW116+AV116</f>
        <v>0</v>
      </c>
      <c r="AY116" s="143">
        <f t="shared" si="55"/>
        <v>0</v>
      </c>
      <c r="AZ116" s="143">
        <v>0</v>
      </c>
      <c r="BA116" s="142">
        <v>0</v>
      </c>
      <c r="BB116" s="143">
        <f t="shared" si="44"/>
        <v>0</v>
      </c>
      <c r="BC116" s="143">
        <v>0</v>
      </c>
      <c r="BD116" s="142">
        <v>0</v>
      </c>
      <c r="BE116" s="143">
        <f t="shared" si="45"/>
        <v>0</v>
      </c>
      <c r="BF116" s="143">
        <v>0</v>
      </c>
      <c r="BG116" s="142">
        <v>0</v>
      </c>
      <c r="BH116" s="143">
        <f>BG116+BF116</f>
        <v>0</v>
      </c>
      <c r="BI116" s="143">
        <v>0</v>
      </c>
      <c r="BJ116" s="143">
        <v>0</v>
      </c>
      <c r="BK116" s="143">
        <f>BJ116+BI116</f>
        <v>0</v>
      </c>
      <c r="BL116" s="141" t="s">
        <v>5</v>
      </c>
      <c r="BM116" s="142" t="s">
        <v>5</v>
      </c>
      <c r="BN116" s="178" t="s">
        <v>5</v>
      </c>
      <c r="BO116" s="141" t="s">
        <v>5</v>
      </c>
      <c r="BP116" s="150" t="s">
        <v>5</v>
      </c>
      <c r="BQ116" s="143" t="s">
        <v>5</v>
      </c>
      <c r="BR116" s="143" t="s">
        <v>5</v>
      </c>
      <c r="BS116" s="142" t="s">
        <v>5</v>
      </c>
      <c r="BT116" s="143" t="s">
        <v>5</v>
      </c>
      <c r="BU116" s="143" t="s">
        <v>5</v>
      </c>
      <c r="BV116" s="142" t="s">
        <v>5</v>
      </c>
      <c r="BW116" s="143" t="s">
        <v>5</v>
      </c>
      <c r="BX116" s="143" t="s">
        <v>5</v>
      </c>
      <c r="BY116" s="143" t="s">
        <v>5</v>
      </c>
      <c r="BZ116" s="143" t="s">
        <v>5</v>
      </c>
      <c r="CA116" s="143" t="s">
        <v>5</v>
      </c>
      <c r="CB116" s="143" t="s">
        <v>5</v>
      </c>
      <c r="CC116" s="143" t="s">
        <v>5</v>
      </c>
      <c r="CD116" s="143" t="s">
        <v>5</v>
      </c>
      <c r="CE116" s="143" t="s">
        <v>5</v>
      </c>
      <c r="CF116" s="143" t="s">
        <v>5</v>
      </c>
      <c r="CG116" s="143" t="s">
        <v>5</v>
      </c>
      <c r="CH116" s="143" t="s">
        <v>5</v>
      </c>
      <c r="CI116" s="143" t="s">
        <v>5</v>
      </c>
      <c r="CJ116" s="143" t="s">
        <v>5</v>
      </c>
      <c r="CK116" s="143" t="s">
        <v>5</v>
      </c>
      <c r="CL116" s="143" t="s">
        <v>5</v>
      </c>
      <c r="CM116" s="143" t="s">
        <v>5</v>
      </c>
      <c r="CN116" s="143" t="s">
        <v>5</v>
      </c>
      <c r="CO116" s="143" t="s">
        <v>5</v>
      </c>
      <c r="CP116" s="143" t="s">
        <v>5</v>
      </c>
      <c r="CQ116" s="143" t="s">
        <v>5</v>
      </c>
      <c r="CR116" s="143" t="s">
        <v>5</v>
      </c>
    </row>
    <row r="117" spans="1:96" ht="48.95" customHeight="1" thickBot="1">
      <c r="A117" s="335">
        <v>106</v>
      </c>
      <c r="B117" s="144" t="s">
        <v>446</v>
      </c>
      <c r="C117" s="144" t="s">
        <v>447</v>
      </c>
      <c r="D117" s="145">
        <v>0</v>
      </c>
      <c r="E117" s="145">
        <v>2</v>
      </c>
      <c r="F117" s="145">
        <v>2</v>
      </c>
      <c r="G117" s="145">
        <v>0</v>
      </c>
      <c r="H117" s="145">
        <v>2</v>
      </c>
      <c r="I117" s="145">
        <v>2</v>
      </c>
      <c r="J117" s="145">
        <v>0</v>
      </c>
      <c r="K117" s="145">
        <v>0</v>
      </c>
      <c r="L117" s="145">
        <v>0</v>
      </c>
      <c r="M117" s="145">
        <v>0</v>
      </c>
      <c r="N117" s="145">
        <v>0</v>
      </c>
      <c r="O117" s="145">
        <v>0</v>
      </c>
      <c r="P117" s="145">
        <v>0</v>
      </c>
      <c r="Q117" s="145">
        <v>0</v>
      </c>
      <c r="R117" s="145">
        <v>0</v>
      </c>
      <c r="S117" s="145">
        <v>0</v>
      </c>
      <c r="T117" s="145">
        <v>0</v>
      </c>
      <c r="U117" s="145">
        <v>0</v>
      </c>
      <c r="V117" s="145">
        <v>0</v>
      </c>
      <c r="W117" s="145">
        <v>0</v>
      </c>
      <c r="X117" s="143">
        <f t="shared" si="46"/>
        <v>0</v>
      </c>
      <c r="Y117" s="145">
        <v>0</v>
      </c>
      <c r="Z117" s="145">
        <v>0</v>
      </c>
      <c r="AA117" s="145">
        <f t="shared" si="47"/>
        <v>0</v>
      </c>
      <c r="AB117" s="145">
        <v>0</v>
      </c>
      <c r="AC117" s="145">
        <v>0</v>
      </c>
      <c r="AD117" s="145">
        <f t="shared" si="48"/>
        <v>0</v>
      </c>
      <c r="AE117" s="145">
        <v>0</v>
      </c>
      <c r="AF117" s="145">
        <v>0</v>
      </c>
      <c r="AG117" s="143">
        <f t="shared" si="49"/>
        <v>0</v>
      </c>
      <c r="AH117" s="141">
        <v>0</v>
      </c>
      <c r="AI117" s="142">
        <v>0</v>
      </c>
      <c r="AJ117" s="143">
        <f t="shared" si="50"/>
        <v>0</v>
      </c>
      <c r="AK117" s="141">
        <v>0</v>
      </c>
      <c r="AL117" s="142">
        <v>0</v>
      </c>
      <c r="AM117" s="143">
        <f t="shared" si="51"/>
        <v>0</v>
      </c>
      <c r="AN117" s="143">
        <f>AM117+AL117</f>
        <v>0</v>
      </c>
      <c r="AO117" s="142">
        <f>AN117+AM117</f>
        <v>0</v>
      </c>
      <c r="AP117" s="143">
        <f t="shared" si="52"/>
        <v>0</v>
      </c>
      <c r="AQ117" s="143">
        <v>0</v>
      </c>
      <c r="AR117" s="142">
        <v>0</v>
      </c>
      <c r="AS117" s="143">
        <f t="shared" si="53"/>
        <v>0</v>
      </c>
      <c r="AT117" s="143">
        <v>0</v>
      </c>
      <c r="AU117" s="142">
        <v>0</v>
      </c>
      <c r="AV117" s="143">
        <f t="shared" si="54"/>
        <v>0</v>
      </c>
      <c r="AW117" s="143">
        <v>0</v>
      </c>
      <c r="AX117" s="142">
        <v>0</v>
      </c>
      <c r="AY117" s="143">
        <f t="shared" si="55"/>
        <v>0</v>
      </c>
      <c r="AZ117" s="143">
        <v>0</v>
      </c>
      <c r="BA117" s="142">
        <v>0</v>
      </c>
      <c r="BB117" s="143">
        <f t="shared" si="44"/>
        <v>0</v>
      </c>
      <c r="BC117" s="143">
        <v>0</v>
      </c>
      <c r="BD117" s="142">
        <v>0</v>
      </c>
      <c r="BE117" s="143">
        <f t="shared" si="45"/>
        <v>0</v>
      </c>
      <c r="BF117" s="143">
        <v>0</v>
      </c>
      <c r="BG117" s="142">
        <v>0</v>
      </c>
      <c r="BH117" s="143">
        <f>BG117+BF117</f>
        <v>0</v>
      </c>
      <c r="BI117" s="143">
        <v>0</v>
      </c>
      <c r="BJ117" s="143">
        <v>0</v>
      </c>
      <c r="BK117" s="143">
        <f>BJ117+BI117</f>
        <v>0</v>
      </c>
      <c r="BL117" s="141" t="s">
        <v>5</v>
      </c>
      <c r="BM117" s="142" t="s">
        <v>5</v>
      </c>
      <c r="BN117" s="178" t="s">
        <v>5</v>
      </c>
      <c r="BO117" s="141" t="s">
        <v>5</v>
      </c>
      <c r="BP117" s="150" t="s">
        <v>5</v>
      </c>
      <c r="BQ117" s="143" t="s">
        <v>5</v>
      </c>
      <c r="BR117" s="143" t="s">
        <v>5</v>
      </c>
      <c r="BS117" s="142" t="s">
        <v>5</v>
      </c>
      <c r="BT117" s="143" t="s">
        <v>5</v>
      </c>
      <c r="BU117" s="143" t="s">
        <v>5</v>
      </c>
      <c r="BV117" s="142" t="s">
        <v>5</v>
      </c>
      <c r="BW117" s="143" t="s">
        <v>5</v>
      </c>
      <c r="BX117" s="143" t="s">
        <v>5</v>
      </c>
      <c r="BY117" s="143" t="s">
        <v>5</v>
      </c>
      <c r="BZ117" s="143" t="s">
        <v>5</v>
      </c>
      <c r="CA117" s="143" t="s">
        <v>5</v>
      </c>
      <c r="CB117" s="143" t="s">
        <v>5</v>
      </c>
      <c r="CC117" s="143" t="s">
        <v>5</v>
      </c>
      <c r="CD117" s="143" t="s">
        <v>5</v>
      </c>
      <c r="CE117" s="143" t="s">
        <v>5</v>
      </c>
      <c r="CF117" s="143" t="s">
        <v>5</v>
      </c>
      <c r="CG117" s="143" t="s">
        <v>5</v>
      </c>
      <c r="CH117" s="143" t="s">
        <v>5</v>
      </c>
      <c r="CI117" s="143" t="s">
        <v>5</v>
      </c>
      <c r="CJ117" s="143" t="s">
        <v>5</v>
      </c>
      <c r="CK117" s="143" t="s">
        <v>5</v>
      </c>
      <c r="CL117" s="143" t="s">
        <v>5</v>
      </c>
      <c r="CM117" s="143" t="s">
        <v>5</v>
      </c>
      <c r="CN117" s="143" t="s">
        <v>5</v>
      </c>
      <c r="CO117" s="143" t="s">
        <v>5</v>
      </c>
      <c r="CP117" s="143" t="s">
        <v>5</v>
      </c>
      <c r="CQ117" s="143" t="s">
        <v>5</v>
      </c>
      <c r="CR117" s="143" t="s">
        <v>5</v>
      </c>
    </row>
    <row r="118" spans="1:96" ht="48.95" customHeight="1" thickBot="1">
      <c r="A118" s="335">
        <v>107</v>
      </c>
      <c r="B118" s="144" t="s">
        <v>456</v>
      </c>
      <c r="C118" s="144" t="s">
        <v>457</v>
      </c>
      <c r="D118" s="145">
        <v>0</v>
      </c>
      <c r="E118" s="145">
        <v>0</v>
      </c>
      <c r="F118" s="145">
        <v>0</v>
      </c>
      <c r="G118" s="145">
        <v>0</v>
      </c>
      <c r="H118" s="145">
        <v>0</v>
      </c>
      <c r="I118" s="145">
        <v>0</v>
      </c>
      <c r="J118" s="145">
        <v>0</v>
      </c>
      <c r="K118" s="145">
        <v>0</v>
      </c>
      <c r="L118" s="145">
        <v>0</v>
      </c>
      <c r="M118" s="145">
        <v>0</v>
      </c>
      <c r="N118" s="145">
        <v>0</v>
      </c>
      <c r="O118" s="145">
        <v>0</v>
      </c>
      <c r="P118" s="145">
        <v>0</v>
      </c>
      <c r="Q118" s="145">
        <v>0</v>
      </c>
      <c r="R118" s="145">
        <v>0</v>
      </c>
      <c r="S118" s="145">
        <v>0</v>
      </c>
      <c r="T118" s="145">
        <v>0</v>
      </c>
      <c r="U118" s="145">
        <v>0</v>
      </c>
      <c r="V118" s="145">
        <v>0</v>
      </c>
      <c r="W118" s="145">
        <v>0</v>
      </c>
      <c r="X118" s="143">
        <f t="shared" si="46"/>
        <v>0</v>
      </c>
      <c r="Y118" s="145">
        <v>0</v>
      </c>
      <c r="Z118" s="145">
        <v>0</v>
      </c>
      <c r="AA118" s="145">
        <f t="shared" si="47"/>
        <v>0</v>
      </c>
      <c r="AB118" s="145">
        <v>0</v>
      </c>
      <c r="AC118" s="145">
        <v>0</v>
      </c>
      <c r="AD118" s="145">
        <f t="shared" si="48"/>
        <v>0</v>
      </c>
      <c r="AE118" s="145">
        <v>0</v>
      </c>
      <c r="AF118" s="145">
        <v>0</v>
      </c>
      <c r="AG118" s="143">
        <f t="shared" si="49"/>
        <v>0</v>
      </c>
      <c r="AH118" s="141">
        <v>0</v>
      </c>
      <c r="AI118" s="142">
        <v>0</v>
      </c>
      <c r="AJ118" s="143">
        <f t="shared" si="50"/>
        <v>0</v>
      </c>
      <c r="AK118" s="141">
        <v>0</v>
      </c>
      <c r="AL118" s="142">
        <v>0</v>
      </c>
      <c r="AM118" s="143">
        <f t="shared" si="51"/>
        <v>0</v>
      </c>
      <c r="AN118" s="143">
        <f>AM118+AL118</f>
        <v>0</v>
      </c>
      <c r="AO118" s="142">
        <f>AN118+AM118</f>
        <v>0</v>
      </c>
      <c r="AP118" s="143">
        <f t="shared" si="52"/>
        <v>0</v>
      </c>
      <c r="AQ118" s="143">
        <v>0</v>
      </c>
      <c r="AR118" s="142">
        <v>0</v>
      </c>
      <c r="AS118" s="143">
        <f t="shared" si="53"/>
        <v>0</v>
      </c>
      <c r="AT118" s="143">
        <v>0</v>
      </c>
      <c r="AU118" s="142">
        <v>0</v>
      </c>
      <c r="AV118" s="143">
        <f t="shared" si="54"/>
        <v>0</v>
      </c>
      <c r="AW118" s="143">
        <v>0</v>
      </c>
      <c r="AX118" s="142">
        <v>0</v>
      </c>
      <c r="AY118" s="143">
        <f t="shared" si="55"/>
        <v>0</v>
      </c>
      <c r="AZ118" s="143">
        <v>0</v>
      </c>
      <c r="BA118" s="142">
        <v>0</v>
      </c>
      <c r="BB118" s="143">
        <f t="shared" si="44"/>
        <v>0</v>
      </c>
      <c r="BC118" s="143">
        <v>0</v>
      </c>
      <c r="BD118" s="142">
        <v>0</v>
      </c>
      <c r="BE118" s="143">
        <f t="shared" si="45"/>
        <v>0</v>
      </c>
      <c r="BF118" s="143">
        <v>0</v>
      </c>
      <c r="BG118" s="142">
        <v>0</v>
      </c>
      <c r="BH118" s="143">
        <f>BG118+BF118</f>
        <v>0</v>
      </c>
      <c r="BI118" s="143">
        <v>0</v>
      </c>
      <c r="BJ118" s="143">
        <v>0</v>
      </c>
      <c r="BK118" s="143">
        <f>BJ118+BI118</f>
        <v>0</v>
      </c>
      <c r="BL118" s="141" t="s">
        <v>5</v>
      </c>
      <c r="BM118" s="142" t="s">
        <v>5</v>
      </c>
      <c r="BN118" s="178" t="s">
        <v>5</v>
      </c>
      <c r="BO118" s="141" t="s">
        <v>5</v>
      </c>
      <c r="BP118" s="150" t="s">
        <v>5</v>
      </c>
      <c r="BQ118" s="143" t="s">
        <v>5</v>
      </c>
      <c r="BR118" s="143" t="s">
        <v>5</v>
      </c>
      <c r="BS118" s="142" t="s">
        <v>5</v>
      </c>
      <c r="BT118" s="143" t="s">
        <v>5</v>
      </c>
      <c r="BU118" s="143" t="s">
        <v>5</v>
      </c>
      <c r="BV118" s="142" t="s">
        <v>5</v>
      </c>
      <c r="BW118" s="143" t="s">
        <v>5</v>
      </c>
      <c r="BX118" s="143" t="s">
        <v>5</v>
      </c>
      <c r="BY118" s="143" t="s">
        <v>5</v>
      </c>
      <c r="BZ118" s="143" t="s">
        <v>5</v>
      </c>
      <c r="CA118" s="143" t="s">
        <v>5</v>
      </c>
      <c r="CB118" s="143" t="s">
        <v>5</v>
      </c>
      <c r="CC118" s="143" t="s">
        <v>5</v>
      </c>
      <c r="CD118" s="143" t="s">
        <v>5</v>
      </c>
      <c r="CE118" s="143" t="s">
        <v>5</v>
      </c>
      <c r="CF118" s="143" t="s">
        <v>5</v>
      </c>
      <c r="CG118" s="143" t="s">
        <v>5</v>
      </c>
      <c r="CH118" s="143" t="s">
        <v>5</v>
      </c>
      <c r="CI118" s="143" t="s">
        <v>5</v>
      </c>
      <c r="CJ118" s="143" t="s">
        <v>5</v>
      </c>
      <c r="CK118" s="143" t="s">
        <v>5</v>
      </c>
      <c r="CL118" s="143" t="s">
        <v>5</v>
      </c>
      <c r="CM118" s="143" t="s">
        <v>5</v>
      </c>
      <c r="CN118" s="143" t="s">
        <v>5</v>
      </c>
      <c r="CO118" s="143" t="s">
        <v>5</v>
      </c>
      <c r="CP118" s="143" t="s">
        <v>5</v>
      </c>
      <c r="CQ118" s="143" t="s">
        <v>5</v>
      </c>
      <c r="CR118" s="143" t="s">
        <v>5</v>
      </c>
    </row>
    <row r="119" spans="1:96" ht="48.95" customHeight="1" thickBot="1">
      <c r="A119" s="335">
        <v>108</v>
      </c>
      <c r="B119" s="144" t="s">
        <v>693</v>
      </c>
      <c r="C119" s="144" t="s">
        <v>694</v>
      </c>
      <c r="D119" s="145" t="s">
        <v>5</v>
      </c>
      <c r="E119" s="145" t="s">
        <v>5</v>
      </c>
      <c r="F119" s="145" t="s">
        <v>5</v>
      </c>
      <c r="G119" s="145" t="s">
        <v>5</v>
      </c>
      <c r="H119" s="145" t="s">
        <v>5</v>
      </c>
      <c r="I119" s="145" t="s">
        <v>5</v>
      </c>
      <c r="J119" s="145" t="s">
        <v>5</v>
      </c>
      <c r="K119" s="145" t="s">
        <v>5</v>
      </c>
      <c r="L119" s="145" t="s">
        <v>5</v>
      </c>
      <c r="M119" s="145" t="s">
        <v>5</v>
      </c>
      <c r="N119" s="147" t="s">
        <v>5</v>
      </c>
      <c r="O119" s="145" t="s">
        <v>5</v>
      </c>
      <c r="P119" s="145">
        <v>0</v>
      </c>
      <c r="Q119" s="147">
        <v>2</v>
      </c>
      <c r="R119" s="147">
        <v>2</v>
      </c>
      <c r="S119" s="145">
        <v>0</v>
      </c>
      <c r="T119" s="147">
        <v>2</v>
      </c>
      <c r="U119" s="147">
        <v>2</v>
      </c>
      <c r="V119" s="145">
        <v>0</v>
      </c>
      <c r="W119" s="147">
        <v>1</v>
      </c>
      <c r="X119" s="143">
        <f t="shared" si="46"/>
        <v>1</v>
      </c>
      <c r="Y119" s="145">
        <v>0</v>
      </c>
      <c r="Z119" s="147">
        <v>1</v>
      </c>
      <c r="AA119" s="147">
        <f t="shared" si="47"/>
        <v>1</v>
      </c>
      <c r="AB119" s="145">
        <v>0</v>
      </c>
      <c r="AC119" s="147">
        <v>1</v>
      </c>
      <c r="AD119" s="147">
        <f t="shared" si="48"/>
        <v>1</v>
      </c>
      <c r="AE119" s="145">
        <v>0</v>
      </c>
      <c r="AF119" s="147">
        <v>1</v>
      </c>
      <c r="AG119" s="143">
        <f t="shared" si="49"/>
        <v>1</v>
      </c>
      <c r="AH119" s="141">
        <v>0</v>
      </c>
      <c r="AI119" s="142">
        <v>0</v>
      </c>
      <c r="AJ119" s="143">
        <f t="shared" si="50"/>
        <v>0</v>
      </c>
      <c r="AK119" s="141">
        <v>0</v>
      </c>
      <c r="AL119" s="142">
        <v>0</v>
      </c>
      <c r="AM119" s="143">
        <f t="shared" si="51"/>
        <v>0</v>
      </c>
      <c r="AN119" s="141">
        <v>0</v>
      </c>
      <c r="AO119" s="142">
        <v>0</v>
      </c>
      <c r="AP119" s="143">
        <f t="shared" si="52"/>
        <v>0</v>
      </c>
      <c r="AQ119" s="141">
        <v>0</v>
      </c>
      <c r="AR119" s="142">
        <v>0</v>
      </c>
      <c r="AS119" s="143">
        <f t="shared" si="53"/>
        <v>0</v>
      </c>
      <c r="AT119" s="143">
        <f>AS119+AR119</f>
        <v>0</v>
      </c>
      <c r="AU119" s="143">
        <f>AT119+AS119</f>
        <v>0</v>
      </c>
      <c r="AV119" s="143">
        <f t="shared" si="54"/>
        <v>0</v>
      </c>
      <c r="AW119" s="143">
        <f>AV119+AU119</f>
        <v>0</v>
      </c>
      <c r="AX119" s="143">
        <f>AW119+AV119</f>
        <v>0</v>
      </c>
      <c r="AY119" s="143">
        <f t="shared" si="55"/>
        <v>0</v>
      </c>
      <c r="AZ119" s="143">
        <f>AY119+AX119</f>
        <v>0</v>
      </c>
      <c r="BA119" s="143">
        <f>AZ119+AY119</f>
        <v>0</v>
      </c>
      <c r="BB119" s="143">
        <f t="shared" si="44"/>
        <v>0</v>
      </c>
      <c r="BC119" s="143">
        <v>0</v>
      </c>
      <c r="BD119" s="143">
        <v>0</v>
      </c>
      <c r="BE119" s="143">
        <f t="shared" si="45"/>
        <v>0</v>
      </c>
      <c r="BF119" s="143">
        <v>0</v>
      </c>
      <c r="BG119" s="143">
        <v>0</v>
      </c>
      <c r="BH119" s="143">
        <f>BG119+BF119</f>
        <v>0</v>
      </c>
      <c r="BI119" s="143">
        <v>0</v>
      </c>
      <c r="BJ119" s="143">
        <v>0</v>
      </c>
      <c r="BK119" s="178" t="s">
        <v>5</v>
      </c>
      <c r="BL119" s="141" t="s">
        <v>5</v>
      </c>
      <c r="BM119" s="142" t="s">
        <v>5</v>
      </c>
      <c r="BN119" s="178" t="s">
        <v>5</v>
      </c>
      <c r="BO119" s="141" t="s">
        <v>5</v>
      </c>
      <c r="BP119" s="150" t="s">
        <v>5</v>
      </c>
      <c r="BQ119" s="143" t="s">
        <v>5</v>
      </c>
      <c r="BR119" s="143" t="s">
        <v>5</v>
      </c>
      <c r="BS119" s="142" t="s">
        <v>5</v>
      </c>
      <c r="BT119" s="143" t="s">
        <v>5</v>
      </c>
      <c r="BU119" s="143" t="s">
        <v>5</v>
      </c>
      <c r="BV119" s="142" t="s">
        <v>5</v>
      </c>
      <c r="BW119" s="143" t="s">
        <v>5</v>
      </c>
      <c r="BX119" s="143" t="s">
        <v>5</v>
      </c>
      <c r="BY119" s="143" t="s">
        <v>5</v>
      </c>
      <c r="BZ119" s="143" t="s">
        <v>5</v>
      </c>
      <c r="CA119" s="143" t="s">
        <v>5</v>
      </c>
      <c r="CB119" s="143" t="s">
        <v>5</v>
      </c>
      <c r="CC119" s="143" t="s">
        <v>5</v>
      </c>
      <c r="CD119" s="143" t="s">
        <v>5</v>
      </c>
      <c r="CE119" s="143" t="s">
        <v>5</v>
      </c>
      <c r="CF119" s="143" t="s">
        <v>5</v>
      </c>
      <c r="CG119" s="143" t="s">
        <v>5</v>
      </c>
      <c r="CH119" s="143" t="s">
        <v>5</v>
      </c>
      <c r="CI119" s="143" t="s">
        <v>5</v>
      </c>
      <c r="CJ119" s="143" t="s">
        <v>5</v>
      </c>
      <c r="CK119" s="143" t="s">
        <v>5</v>
      </c>
      <c r="CL119" s="143" t="s">
        <v>5</v>
      </c>
      <c r="CM119" s="143" t="s">
        <v>5</v>
      </c>
      <c r="CN119" s="143" t="s">
        <v>5</v>
      </c>
      <c r="CO119" s="143" t="s">
        <v>5</v>
      </c>
      <c r="CP119" s="143" t="s">
        <v>5</v>
      </c>
      <c r="CQ119" s="143" t="s">
        <v>5</v>
      </c>
      <c r="CR119" s="143" t="s">
        <v>5</v>
      </c>
    </row>
    <row r="120" spans="1:96" ht="48.95" customHeight="1" thickBot="1">
      <c r="A120" s="335">
        <v>109</v>
      </c>
      <c r="B120" s="144" t="s">
        <v>798</v>
      </c>
      <c r="C120" s="144" t="s">
        <v>799</v>
      </c>
      <c r="D120" s="145">
        <v>0</v>
      </c>
      <c r="E120" s="145">
        <v>0</v>
      </c>
      <c r="F120" s="145">
        <v>0</v>
      </c>
      <c r="G120" s="145">
        <v>0</v>
      </c>
      <c r="H120" s="145">
        <v>0</v>
      </c>
      <c r="I120" s="145">
        <v>0</v>
      </c>
      <c r="J120" s="145">
        <v>0</v>
      </c>
      <c r="K120" s="145">
        <v>0</v>
      </c>
      <c r="L120" s="145">
        <v>0</v>
      </c>
      <c r="M120" s="145">
        <v>0</v>
      </c>
      <c r="N120" s="145">
        <v>0</v>
      </c>
      <c r="O120" s="145">
        <v>0</v>
      </c>
      <c r="P120" s="145">
        <v>0</v>
      </c>
      <c r="Q120" s="145">
        <v>0</v>
      </c>
      <c r="R120" s="145">
        <v>0</v>
      </c>
      <c r="S120" s="145">
        <v>0</v>
      </c>
      <c r="T120" s="145">
        <v>0</v>
      </c>
      <c r="U120" s="145">
        <v>0</v>
      </c>
      <c r="V120" s="145">
        <v>0</v>
      </c>
      <c r="W120" s="145">
        <v>0</v>
      </c>
      <c r="X120" s="143">
        <f t="shared" si="46"/>
        <v>0</v>
      </c>
      <c r="Y120" s="145">
        <v>0</v>
      </c>
      <c r="Z120" s="145">
        <v>0</v>
      </c>
      <c r="AA120" s="145">
        <f t="shared" si="47"/>
        <v>0</v>
      </c>
      <c r="AB120" s="145">
        <v>0</v>
      </c>
      <c r="AC120" s="145">
        <v>0</v>
      </c>
      <c r="AD120" s="145">
        <f t="shared" si="48"/>
        <v>0</v>
      </c>
      <c r="AE120" s="145">
        <v>0</v>
      </c>
      <c r="AF120" s="145">
        <v>0</v>
      </c>
      <c r="AG120" s="143">
        <f t="shared" si="49"/>
        <v>0</v>
      </c>
      <c r="AH120" s="143">
        <f>AG120+AF120</f>
        <v>0</v>
      </c>
      <c r="AI120" s="142">
        <f>AH120+AG120</f>
        <v>0</v>
      </c>
      <c r="AJ120" s="143">
        <f t="shared" si="50"/>
        <v>0</v>
      </c>
      <c r="AK120" s="143" t="s">
        <v>5</v>
      </c>
      <c r="AL120" s="142" t="s">
        <v>5</v>
      </c>
      <c r="AM120" s="143" t="s">
        <v>5</v>
      </c>
      <c r="AN120" s="143" t="s">
        <v>5</v>
      </c>
      <c r="AO120" s="142" t="s">
        <v>5</v>
      </c>
      <c r="AP120" s="143" t="s">
        <v>5</v>
      </c>
      <c r="AQ120" s="143" t="s">
        <v>5</v>
      </c>
      <c r="AR120" s="142" t="s">
        <v>5</v>
      </c>
      <c r="AS120" s="143" t="s">
        <v>5</v>
      </c>
      <c r="AT120" s="143" t="s">
        <v>5</v>
      </c>
      <c r="AU120" s="143" t="s">
        <v>5</v>
      </c>
      <c r="AV120" s="143" t="s">
        <v>5</v>
      </c>
      <c r="AW120" s="143" t="s">
        <v>5</v>
      </c>
      <c r="AX120" s="143" t="s">
        <v>5</v>
      </c>
      <c r="AY120" s="143" t="s">
        <v>5</v>
      </c>
      <c r="AZ120" s="143" t="s">
        <v>5</v>
      </c>
      <c r="BA120" s="143" t="s">
        <v>5</v>
      </c>
      <c r="BB120" s="143" t="s">
        <v>5</v>
      </c>
      <c r="BC120" s="143" t="s">
        <v>5</v>
      </c>
      <c r="BD120" s="143" t="s">
        <v>5</v>
      </c>
      <c r="BE120" s="143" t="s">
        <v>5</v>
      </c>
      <c r="BF120" s="143" t="s">
        <v>5</v>
      </c>
      <c r="BG120" s="143" t="s">
        <v>5</v>
      </c>
      <c r="BH120" s="143" t="s">
        <v>5</v>
      </c>
      <c r="BI120" s="143" t="s">
        <v>5</v>
      </c>
      <c r="BJ120" s="143" t="s">
        <v>5</v>
      </c>
      <c r="BK120" s="178" t="s">
        <v>5</v>
      </c>
      <c r="BL120" s="141" t="s">
        <v>5</v>
      </c>
      <c r="BM120" s="142" t="s">
        <v>5</v>
      </c>
      <c r="BN120" s="178" t="s">
        <v>5</v>
      </c>
      <c r="BO120" s="141" t="s">
        <v>5</v>
      </c>
      <c r="BP120" s="150" t="s">
        <v>5</v>
      </c>
      <c r="BQ120" s="143" t="s">
        <v>5</v>
      </c>
      <c r="BR120" s="143" t="s">
        <v>5</v>
      </c>
      <c r="BS120" s="142" t="s">
        <v>5</v>
      </c>
      <c r="BT120" s="143" t="s">
        <v>5</v>
      </c>
      <c r="BU120" s="143" t="s">
        <v>5</v>
      </c>
      <c r="BV120" s="142" t="s">
        <v>5</v>
      </c>
      <c r="BW120" s="143" t="s">
        <v>5</v>
      </c>
      <c r="BX120" s="143" t="s">
        <v>5</v>
      </c>
      <c r="BY120" s="143" t="s">
        <v>5</v>
      </c>
      <c r="BZ120" s="143" t="s">
        <v>5</v>
      </c>
      <c r="CA120" s="143" t="s">
        <v>5</v>
      </c>
      <c r="CB120" s="143" t="s">
        <v>5</v>
      </c>
      <c r="CC120" s="143" t="s">
        <v>5</v>
      </c>
      <c r="CD120" s="143" t="s">
        <v>5</v>
      </c>
      <c r="CE120" s="143" t="s">
        <v>5</v>
      </c>
      <c r="CF120" s="143" t="s">
        <v>5</v>
      </c>
      <c r="CG120" s="143" t="s">
        <v>5</v>
      </c>
      <c r="CH120" s="143" t="s">
        <v>5</v>
      </c>
      <c r="CI120" s="143" t="s">
        <v>5</v>
      </c>
      <c r="CJ120" s="143" t="s">
        <v>5</v>
      </c>
      <c r="CK120" s="143" t="s">
        <v>5</v>
      </c>
      <c r="CL120" s="143" t="s">
        <v>5</v>
      </c>
      <c r="CM120" s="143" t="s">
        <v>5</v>
      </c>
      <c r="CN120" s="143" t="s">
        <v>5</v>
      </c>
      <c r="CO120" s="143" t="s">
        <v>5</v>
      </c>
      <c r="CP120" s="143" t="s">
        <v>5</v>
      </c>
      <c r="CQ120" s="143" t="s">
        <v>5</v>
      </c>
      <c r="CR120" s="143" t="s">
        <v>5</v>
      </c>
    </row>
    <row r="121" spans="1:96" ht="48.95" customHeight="1" thickBot="1">
      <c r="A121" s="335">
        <v>110</v>
      </c>
      <c r="B121" s="144" t="s">
        <v>806</v>
      </c>
      <c r="C121" s="144" t="s">
        <v>807</v>
      </c>
      <c r="D121" s="145">
        <v>0</v>
      </c>
      <c r="E121" s="145">
        <v>0</v>
      </c>
      <c r="F121" s="145">
        <v>0</v>
      </c>
      <c r="G121" s="145">
        <v>0</v>
      </c>
      <c r="H121" s="145">
        <v>0</v>
      </c>
      <c r="I121" s="145">
        <v>0</v>
      </c>
      <c r="J121" s="145">
        <v>0</v>
      </c>
      <c r="K121" s="145">
        <v>0</v>
      </c>
      <c r="L121" s="145">
        <v>0</v>
      </c>
      <c r="M121" s="145">
        <v>0</v>
      </c>
      <c r="N121" s="145">
        <v>0</v>
      </c>
      <c r="O121" s="145">
        <v>0</v>
      </c>
      <c r="P121" s="145">
        <v>0</v>
      </c>
      <c r="Q121" s="145">
        <v>0</v>
      </c>
      <c r="R121" s="145">
        <v>0</v>
      </c>
      <c r="S121" s="145">
        <v>0</v>
      </c>
      <c r="T121" s="145">
        <v>0</v>
      </c>
      <c r="U121" s="145">
        <v>0</v>
      </c>
      <c r="V121" s="145">
        <v>0</v>
      </c>
      <c r="W121" s="145">
        <v>0</v>
      </c>
      <c r="X121" s="143">
        <f t="shared" si="46"/>
        <v>0</v>
      </c>
      <c r="Y121" s="145">
        <v>0</v>
      </c>
      <c r="Z121" s="145">
        <v>0</v>
      </c>
      <c r="AA121" s="145">
        <f t="shared" si="47"/>
        <v>0</v>
      </c>
      <c r="AB121" s="145">
        <v>0</v>
      </c>
      <c r="AC121" s="145">
        <v>0</v>
      </c>
      <c r="AD121" s="145">
        <f t="shared" si="48"/>
        <v>0</v>
      </c>
      <c r="AE121" s="145">
        <v>0</v>
      </c>
      <c r="AF121" s="145">
        <v>0</v>
      </c>
      <c r="AG121" s="143">
        <f t="shared" si="49"/>
        <v>0</v>
      </c>
      <c r="AH121" s="141">
        <v>0</v>
      </c>
      <c r="AI121" s="142">
        <v>0</v>
      </c>
      <c r="AJ121" s="143">
        <f t="shared" si="50"/>
        <v>0</v>
      </c>
      <c r="AK121" s="141">
        <v>0</v>
      </c>
      <c r="AL121" s="142">
        <v>0</v>
      </c>
      <c r="AM121" s="143">
        <f>AL121+AK121</f>
        <v>0</v>
      </c>
      <c r="AN121" s="143" t="s">
        <v>5</v>
      </c>
      <c r="AO121" s="142" t="s">
        <v>5</v>
      </c>
      <c r="AP121" s="143" t="s">
        <v>5</v>
      </c>
      <c r="AQ121" s="143" t="s">
        <v>5</v>
      </c>
      <c r="AR121" s="142" t="s">
        <v>5</v>
      </c>
      <c r="AS121" s="143" t="s">
        <v>5</v>
      </c>
      <c r="AT121" s="143" t="s">
        <v>5</v>
      </c>
      <c r="AU121" s="143" t="s">
        <v>5</v>
      </c>
      <c r="AV121" s="143" t="s">
        <v>5</v>
      </c>
      <c r="AW121" s="143" t="s">
        <v>5</v>
      </c>
      <c r="AX121" s="143" t="s">
        <v>5</v>
      </c>
      <c r="AY121" s="143" t="s">
        <v>5</v>
      </c>
      <c r="AZ121" s="143" t="s">
        <v>5</v>
      </c>
      <c r="BA121" s="143" t="s">
        <v>5</v>
      </c>
      <c r="BB121" s="143" t="s">
        <v>5</v>
      </c>
      <c r="BC121" s="143" t="s">
        <v>5</v>
      </c>
      <c r="BD121" s="143" t="s">
        <v>5</v>
      </c>
      <c r="BE121" s="143" t="s">
        <v>5</v>
      </c>
      <c r="BF121" s="143" t="s">
        <v>5</v>
      </c>
      <c r="BG121" s="143" t="s">
        <v>5</v>
      </c>
      <c r="BH121" s="143" t="s">
        <v>5</v>
      </c>
      <c r="BI121" s="143" t="s">
        <v>5</v>
      </c>
      <c r="BJ121" s="143" t="s">
        <v>5</v>
      </c>
      <c r="BK121" s="178" t="s">
        <v>5</v>
      </c>
      <c r="BL121" s="141" t="s">
        <v>5</v>
      </c>
      <c r="BM121" s="142" t="s">
        <v>5</v>
      </c>
      <c r="BN121" s="178" t="s">
        <v>5</v>
      </c>
      <c r="BO121" s="141" t="s">
        <v>5</v>
      </c>
      <c r="BP121" s="150" t="s">
        <v>5</v>
      </c>
      <c r="BQ121" s="143" t="s">
        <v>5</v>
      </c>
      <c r="BR121" s="143" t="s">
        <v>5</v>
      </c>
      <c r="BS121" s="142" t="s">
        <v>5</v>
      </c>
      <c r="BT121" s="143" t="s">
        <v>5</v>
      </c>
      <c r="BU121" s="143" t="s">
        <v>5</v>
      </c>
      <c r="BV121" s="142" t="s">
        <v>5</v>
      </c>
      <c r="BW121" s="143" t="s">
        <v>5</v>
      </c>
      <c r="BX121" s="143" t="s">
        <v>5</v>
      </c>
      <c r="BY121" s="143" t="s">
        <v>5</v>
      </c>
      <c r="BZ121" s="143" t="s">
        <v>5</v>
      </c>
      <c r="CA121" s="143" t="s">
        <v>5</v>
      </c>
      <c r="CB121" s="143" t="s">
        <v>5</v>
      </c>
      <c r="CC121" s="143" t="s">
        <v>5</v>
      </c>
      <c r="CD121" s="143" t="s">
        <v>5</v>
      </c>
      <c r="CE121" s="143" t="s">
        <v>5</v>
      </c>
      <c r="CF121" s="143" t="s">
        <v>5</v>
      </c>
      <c r="CG121" s="143" t="s">
        <v>5</v>
      </c>
      <c r="CH121" s="143" t="s">
        <v>5</v>
      </c>
      <c r="CI121" s="143" t="s">
        <v>5</v>
      </c>
      <c r="CJ121" s="143" t="s">
        <v>5</v>
      </c>
      <c r="CK121" s="143" t="s">
        <v>5</v>
      </c>
      <c r="CL121" s="143" t="s">
        <v>5</v>
      </c>
      <c r="CM121" s="143" t="s">
        <v>5</v>
      </c>
      <c r="CN121" s="143" t="s">
        <v>5</v>
      </c>
      <c r="CO121" s="143" t="s">
        <v>5</v>
      </c>
      <c r="CP121" s="143" t="s">
        <v>5</v>
      </c>
      <c r="CQ121" s="143" t="s">
        <v>5</v>
      </c>
      <c r="CR121" s="143" t="s">
        <v>5</v>
      </c>
    </row>
    <row r="122" spans="1:96" ht="48.95" customHeight="1" thickBot="1">
      <c r="A122" s="335">
        <v>111</v>
      </c>
      <c r="B122" s="144" t="s">
        <v>598</v>
      </c>
      <c r="C122" s="144" t="s">
        <v>599</v>
      </c>
      <c r="D122" s="145">
        <v>19</v>
      </c>
      <c r="E122" s="145">
        <v>2</v>
      </c>
      <c r="F122" s="145">
        <v>21</v>
      </c>
      <c r="G122" s="145">
        <v>19</v>
      </c>
      <c r="H122" s="145">
        <v>2</v>
      </c>
      <c r="I122" s="145">
        <v>21</v>
      </c>
      <c r="J122" s="145">
        <v>19</v>
      </c>
      <c r="K122" s="145">
        <v>1</v>
      </c>
      <c r="L122" s="145">
        <v>20</v>
      </c>
      <c r="M122" s="145">
        <v>19</v>
      </c>
      <c r="N122" s="145">
        <v>1</v>
      </c>
      <c r="O122" s="145">
        <v>20</v>
      </c>
      <c r="P122" s="145">
        <v>19</v>
      </c>
      <c r="Q122" s="145">
        <v>2</v>
      </c>
      <c r="R122" s="145">
        <v>21</v>
      </c>
      <c r="S122" s="145">
        <v>20</v>
      </c>
      <c r="T122" s="145">
        <v>2</v>
      </c>
      <c r="U122" s="145">
        <v>22</v>
      </c>
      <c r="V122" s="145">
        <v>20</v>
      </c>
      <c r="W122" s="145">
        <v>2</v>
      </c>
      <c r="X122" s="143">
        <f t="shared" si="46"/>
        <v>22</v>
      </c>
      <c r="Y122" s="145">
        <v>20</v>
      </c>
      <c r="Z122" s="145">
        <v>3</v>
      </c>
      <c r="AA122" s="145">
        <f t="shared" si="47"/>
        <v>23</v>
      </c>
      <c r="AB122" s="145">
        <v>20</v>
      </c>
      <c r="AC122" s="145">
        <v>3</v>
      </c>
      <c r="AD122" s="145">
        <f t="shared" si="48"/>
        <v>23</v>
      </c>
      <c r="AE122" s="145">
        <v>20</v>
      </c>
      <c r="AF122" s="145">
        <v>3</v>
      </c>
      <c r="AG122" s="141">
        <f t="shared" si="49"/>
        <v>23</v>
      </c>
      <c r="AH122" s="141">
        <v>21</v>
      </c>
      <c r="AI122" s="150">
        <v>4</v>
      </c>
      <c r="AJ122" s="143">
        <f t="shared" si="50"/>
        <v>25</v>
      </c>
      <c r="AK122" s="141">
        <v>21</v>
      </c>
      <c r="AL122" s="150">
        <v>3</v>
      </c>
      <c r="AM122" s="143">
        <f>AL122+AK122</f>
        <v>24</v>
      </c>
      <c r="AN122" s="141">
        <v>21</v>
      </c>
      <c r="AO122" s="141">
        <v>4</v>
      </c>
      <c r="AP122" s="143">
        <f>AO122+AN122</f>
        <v>25</v>
      </c>
      <c r="AQ122" s="141">
        <v>21</v>
      </c>
      <c r="AR122" s="141">
        <v>4</v>
      </c>
      <c r="AS122" s="143">
        <f>AR122+AQ122</f>
        <v>25</v>
      </c>
      <c r="AT122" s="141">
        <v>21</v>
      </c>
      <c r="AU122" s="141">
        <v>3</v>
      </c>
      <c r="AV122" s="143">
        <f>AU122+AT122</f>
        <v>24</v>
      </c>
      <c r="AW122" s="143">
        <v>0</v>
      </c>
      <c r="AX122" s="143">
        <v>0</v>
      </c>
      <c r="AY122" s="143">
        <f>AX122+AW122</f>
        <v>0</v>
      </c>
      <c r="AZ122" s="143" t="s">
        <v>5</v>
      </c>
      <c r="BA122" s="143" t="s">
        <v>5</v>
      </c>
      <c r="BB122" s="143" t="s">
        <v>5</v>
      </c>
      <c r="BC122" s="143" t="s">
        <v>5</v>
      </c>
      <c r="BD122" s="143" t="s">
        <v>5</v>
      </c>
      <c r="BE122" s="143" t="s">
        <v>5</v>
      </c>
      <c r="BF122" s="143" t="s">
        <v>5</v>
      </c>
      <c r="BG122" s="143" t="s">
        <v>5</v>
      </c>
      <c r="BH122" s="143" t="s">
        <v>5</v>
      </c>
      <c r="BI122" s="143" t="s">
        <v>5</v>
      </c>
      <c r="BJ122" s="143" t="s">
        <v>5</v>
      </c>
      <c r="BK122" s="178" t="s">
        <v>5</v>
      </c>
      <c r="BL122" s="141" t="s">
        <v>5</v>
      </c>
      <c r="BM122" s="142" t="s">
        <v>5</v>
      </c>
      <c r="BN122" s="178" t="s">
        <v>5</v>
      </c>
      <c r="BO122" s="141" t="s">
        <v>5</v>
      </c>
      <c r="BP122" s="150" t="s">
        <v>5</v>
      </c>
      <c r="BQ122" s="143" t="s">
        <v>5</v>
      </c>
      <c r="BR122" s="143" t="s">
        <v>5</v>
      </c>
      <c r="BS122" s="142" t="s">
        <v>5</v>
      </c>
      <c r="BT122" s="143" t="s">
        <v>5</v>
      </c>
      <c r="BU122" s="143" t="s">
        <v>5</v>
      </c>
      <c r="BV122" s="142" t="s">
        <v>5</v>
      </c>
      <c r="BW122" s="143" t="s">
        <v>5</v>
      </c>
      <c r="BX122" s="143" t="s">
        <v>5</v>
      </c>
      <c r="BY122" s="143" t="s">
        <v>5</v>
      </c>
      <c r="BZ122" s="143" t="s">
        <v>5</v>
      </c>
      <c r="CA122" s="143" t="s">
        <v>5</v>
      </c>
      <c r="CB122" s="143" t="s">
        <v>5</v>
      </c>
      <c r="CC122" s="143" t="s">
        <v>5</v>
      </c>
      <c r="CD122" s="143" t="s">
        <v>5</v>
      </c>
      <c r="CE122" s="143" t="s">
        <v>5</v>
      </c>
      <c r="CF122" s="143" t="s">
        <v>5</v>
      </c>
      <c r="CG122" s="143" t="s">
        <v>5</v>
      </c>
      <c r="CH122" s="143" t="s">
        <v>5</v>
      </c>
      <c r="CI122" s="143" t="s">
        <v>5</v>
      </c>
      <c r="CJ122" s="143" t="s">
        <v>5</v>
      </c>
      <c r="CK122" s="143" t="s">
        <v>5</v>
      </c>
      <c r="CL122" s="143" t="s">
        <v>5</v>
      </c>
      <c r="CM122" s="143" t="s">
        <v>5</v>
      </c>
      <c r="CN122" s="143" t="s">
        <v>5</v>
      </c>
      <c r="CO122" s="143" t="s">
        <v>5</v>
      </c>
      <c r="CP122" s="143" t="s">
        <v>5</v>
      </c>
      <c r="CQ122" s="143" t="s">
        <v>5</v>
      </c>
      <c r="CR122" s="143" t="s">
        <v>5</v>
      </c>
    </row>
    <row r="123" spans="1:96" ht="48.95" customHeight="1" thickBot="1">
      <c r="A123" s="335">
        <v>112</v>
      </c>
      <c r="B123" s="144" t="s">
        <v>601</v>
      </c>
      <c r="C123" s="144" t="s">
        <v>602</v>
      </c>
      <c r="D123" s="145">
        <v>0</v>
      </c>
      <c r="E123" s="145">
        <v>0</v>
      </c>
      <c r="F123" s="145">
        <v>0</v>
      </c>
      <c r="G123" s="145">
        <v>0</v>
      </c>
      <c r="H123" s="145">
        <v>0</v>
      </c>
      <c r="I123" s="145">
        <v>0</v>
      </c>
      <c r="J123" s="145">
        <v>0</v>
      </c>
      <c r="K123" s="145">
        <v>0</v>
      </c>
      <c r="L123" s="145">
        <v>0</v>
      </c>
      <c r="M123" s="145">
        <v>0</v>
      </c>
      <c r="N123" s="145">
        <v>0</v>
      </c>
      <c r="O123" s="145">
        <v>0</v>
      </c>
      <c r="P123" s="145">
        <v>0</v>
      </c>
      <c r="Q123" s="145">
        <v>0</v>
      </c>
      <c r="R123" s="145">
        <v>0</v>
      </c>
      <c r="S123" s="145">
        <v>0</v>
      </c>
      <c r="T123" s="145">
        <v>0</v>
      </c>
      <c r="U123" s="145">
        <v>0</v>
      </c>
      <c r="V123" s="145">
        <v>0</v>
      </c>
      <c r="W123" s="145">
        <v>0</v>
      </c>
      <c r="X123" s="141">
        <f t="shared" si="46"/>
        <v>0</v>
      </c>
      <c r="Y123" s="147" t="s">
        <v>5</v>
      </c>
      <c r="Z123" s="147" t="s">
        <v>5</v>
      </c>
      <c r="AA123" s="147" t="s">
        <v>5</v>
      </c>
      <c r="AB123" s="147" t="s">
        <v>5</v>
      </c>
      <c r="AC123" s="147" t="s">
        <v>5</v>
      </c>
      <c r="AD123" s="147" t="s">
        <v>5</v>
      </c>
      <c r="AE123" s="147" t="s">
        <v>5</v>
      </c>
      <c r="AF123" s="147" t="s">
        <v>5</v>
      </c>
      <c r="AG123" s="143" t="s">
        <v>5</v>
      </c>
      <c r="AH123" s="143" t="s">
        <v>5</v>
      </c>
      <c r="AI123" s="142" t="s">
        <v>5</v>
      </c>
      <c r="AJ123" s="143" t="s">
        <v>5</v>
      </c>
      <c r="AK123" s="143" t="s">
        <v>5</v>
      </c>
      <c r="AL123" s="142" t="s">
        <v>5</v>
      </c>
      <c r="AM123" s="143" t="s">
        <v>5</v>
      </c>
      <c r="AN123" s="143" t="s">
        <v>5</v>
      </c>
      <c r="AO123" s="143" t="s">
        <v>5</v>
      </c>
      <c r="AP123" s="143" t="s">
        <v>5</v>
      </c>
      <c r="AQ123" s="143" t="s">
        <v>5</v>
      </c>
      <c r="AR123" s="143" t="s">
        <v>5</v>
      </c>
      <c r="AS123" s="143" t="s">
        <v>5</v>
      </c>
      <c r="AT123" s="143" t="s">
        <v>5</v>
      </c>
      <c r="AU123" s="143" t="s">
        <v>5</v>
      </c>
      <c r="AV123" s="143" t="s">
        <v>5</v>
      </c>
      <c r="AW123" s="143" t="s">
        <v>5</v>
      </c>
      <c r="AX123" s="143" t="s">
        <v>5</v>
      </c>
      <c r="AY123" s="143" t="s">
        <v>5</v>
      </c>
      <c r="AZ123" s="143" t="s">
        <v>5</v>
      </c>
      <c r="BA123" s="143" t="s">
        <v>5</v>
      </c>
      <c r="BB123" s="143" t="s">
        <v>5</v>
      </c>
      <c r="BC123" s="143" t="s">
        <v>5</v>
      </c>
      <c r="BD123" s="143" t="s">
        <v>5</v>
      </c>
      <c r="BE123" s="143" t="s">
        <v>5</v>
      </c>
      <c r="BF123" s="143" t="s">
        <v>5</v>
      </c>
      <c r="BG123" s="143" t="s">
        <v>5</v>
      </c>
      <c r="BH123" s="143" t="s">
        <v>5</v>
      </c>
      <c r="BI123" s="143" t="s">
        <v>5</v>
      </c>
      <c r="BJ123" s="143" t="s">
        <v>5</v>
      </c>
      <c r="BK123" s="178" t="s">
        <v>5</v>
      </c>
      <c r="BL123" s="141" t="s">
        <v>5</v>
      </c>
      <c r="BM123" s="142" t="s">
        <v>5</v>
      </c>
      <c r="BN123" s="178" t="s">
        <v>5</v>
      </c>
      <c r="BO123" s="141" t="s">
        <v>5</v>
      </c>
      <c r="BP123" s="150" t="s">
        <v>5</v>
      </c>
      <c r="BQ123" s="143" t="s">
        <v>5</v>
      </c>
      <c r="BR123" s="143" t="s">
        <v>5</v>
      </c>
      <c r="BS123" s="142" t="s">
        <v>5</v>
      </c>
      <c r="BT123" s="143" t="s">
        <v>5</v>
      </c>
      <c r="BU123" s="143" t="s">
        <v>5</v>
      </c>
      <c r="BV123" s="142" t="s">
        <v>5</v>
      </c>
      <c r="BW123" s="143" t="s">
        <v>5</v>
      </c>
      <c r="BX123" s="143" t="s">
        <v>5</v>
      </c>
      <c r="BY123" s="143" t="s">
        <v>5</v>
      </c>
      <c r="BZ123" s="143" t="s">
        <v>5</v>
      </c>
      <c r="CA123" s="143" t="s">
        <v>5</v>
      </c>
      <c r="CB123" s="143" t="s">
        <v>5</v>
      </c>
      <c r="CC123" s="143" t="s">
        <v>5</v>
      </c>
      <c r="CD123" s="143" t="s">
        <v>5</v>
      </c>
      <c r="CE123" s="143" t="s">
        <v>5</v>
      </c>
      <c r="CF123" s="143" t="s">
        <v>5</v>
      </c>
      <c r="CG123" s="143" t="s">
        <v>5</v>
      </c>
      <c r="CH123" s="143" t="s">
        <v>5</v>
      </c>
      <c r="CI123" s="143" t="s">
        <v>5</v>
      </c>
      <c r="CJ123" s="143" t="s">
        <v>5</v>
      </c>
      <c r="CK123" s="143" t="s">
        <v>5</v>
      </c>
      <c r="CL123" s="143" t="s">
        <v>5</v>
      </c>
      <c r="CM123" s="143" t="s">
        <v>5</v>
      </c>
      <c r="CN123" s="143" t="s">
        <v>5</v>
      </c>
      <c r="CO123" s="143" t="s">
        <v>5</v>
      </c>
      <c r="CP123" s="143" t="s">
        <v>5</v>
      </c>
      <c r="CQ123" s="143" t="s">
        <v>5</v>
      </c>
      <c r="CR123" s="143" t="s">
        <v>5</v>
      </c>
    </row>
    <row r="124" spans="1:96" ht="48.95" customHeight="1" thickBot="1">
      <c r="A124" s="335">
        <v>96</v>
      </c>
      <c r="B124" s="144" t="s">
        <v>656</v>
      </c>
      <c r="C124" s="144" t="s">
        <v>657</v>
      </c>
      <c r="D124" s="143" t="s">
        <v>5</v>
      </c>
      <c r="E124" s="143" t="s">
        <v>5</v>
      </c>
      <c r="F124" s="143" t="s">
        <v>5</v>
      </c>
      <c r="G124" s="143" t="s">
        <v>5</v>
      </c>
      <c r="H124" s="143" t="s">
        <v>5</v>
      </c>
      <c r="I124" s="143" t="s">
        <v>5</v>
      </c>
      <c r="J124" s="143" t="s">
        <v>5</v>
      </c>
      <c r="K124" s="143" t="s">
        <v>5</v>
      </c>
      <c r="L124" s="143" t="s">
        <v>5</v>
      </c>
      <c r="M124" s="143" t="s">
        <v>5</v>
      </c>
      <c r="N124" s="143" t="s">
        <v>5</v>
      </c>
      <c r="O124" s="143" t="s">
        <v>5</v>
      </c>
      <c r="P124" s="143" t="s">
        <v>5</v>
      </c>
      <c r="Q124" s="143" t="s">
        <v>5</v>
      </c>
      <c r="R124" s="143" t="s">
        <v>5</v>
      </c>
      <c r="S124" s="143" t="s">
        <v>5</v>
      </c>
      <c r="T124" s="143" t="s">
        <v>5</v>
      </c>
      <c r="U124" s="143" t="s">
        <v>5</v>
      </c>
      <c r="V124" s="143" t="s">
        <v>5</v>
      </c>
      <c r="W124" s="143" t="s">
        <v>5</v>
      </c>
      <c r="X124" s="143" t="s">
        <v>5</v>
      </c>
      <c r="Y124" s="143" t="s">
        <v>5</v>
      </c>
      <c r="Z124" s="143" t="s">
        <v>5</v>
      </c>
      <c r="AA124" s="143" t="s">
        <v>5</v>
      </c>
      <c r="AB124" s="143" t="s">
        <v>5</v>
      </c>
      <c r="AC124" s="143" t="s">
        <v>5</v>
      </c>
      <c r="AD124" s="143" t="s">
        <v>5</v>
      </c>
      <c r="AE124" s="143" t="s">
        <v>5</v>
      </c>
      <c r="AF124" s="143" t="s">
        <v>5</v>
      </c>
      <c r="AG124" s="143" t="s">
        <v>5</v>
      </c>
      <c r="AH124" s="143" t="s">
        <v>5</v>
      </c>
      <c r="AI124" s="143" t="s">
        <v>5</v>
      </c>
      <c r="AJ124" s="143" t="s">
        <v>5</v>
      </c>
      <c r="AK124" s="143" t="s">
        <v>5</v>
      </c>
      <c r="AL124" s="143" t="s">
        <v>5</v>
      </c>
      <c r="AM124" s="143" t="s">
        <v>5</v>
      </c>
      <c r="AN124" s="143" t="s">
        <v>5</v>
      </c>
      <c r="AO124" s="143" t="s">
        <v>5</v>
      </c>
      <c r="AP124" s="143" t="s">
        <v>5</v>
      </c>
      <c r="AQ124" s="143" t="s">
        <v>5</v>
      </c>
      <c r="AR124" s="143" t="s">
        <v>5</v>
      </c>
      <c r="AS124" s="143" t="s">
        <v>5</v>
      </c>
      <c r="AT124" s="143" t="s">
        <v>5</v>
      </c>
      <c r="AU124" s="143" t="s">
        <v>5</v>
      </c>
      <c r="AV124" s="143" t="s">
        <v>5</v>
      </c>
      <c r="AW124" s="143" t="s">
        <v>5</v>
      </c>
      <c r="AX124" s="143" t="s">
        <v>5</v>
      </c>
      <c r="AY124" s="143" t="s">
        <v>5</v>
      </c>
      <c r="AZ124" s="143" t="s">
        <v>5</v>
      </c>
      <c r="BA124" s="143" t="s">
        <v>5</v>
      </c>
      <c r="BB124" s="143" t="s">
        <v>5</v>
      </c>
      <c r="BC124" s="143" t="s">
        <v>5</v>
      </c>
      <c r="BD124" s="143" t="s">
        <v>5</v>
      </c>
      <c r="BE124" s="143" t="s">
        <v>5</v>
      </c>
      <c r="BF124" s="143" t="s">
        <v>5</v>
      </c>
      <c r="BG124" s="143" t="s">
        <v>5</v>
      </c>
      <c r="BH124" s="143" t="s">
        <v>5</v>
      </c>
      <c r="BI124" s="143" t="s">
        <v>5</v>
      </c>
      <c r="BJ124" s="143" t="s">
        <v>5</v>
      </c>
      <c r="BK124" s="143" t="s">
        <v>5</v>
      </c>
      <c r="BL124" s="143" t="s">
        <v>5</v>
      </c>
      <c r="BM124" s="143" t="s">
        <v>5</v>
      </c>
      <c r="BN124" s="143" t="s">
        <v>5</v>
      </c>
      <c r="BO124" s="143" t="s">
        <v>5</v>
      </c>
      <c r="BP124" s="143" t="s">
        <v>5</v>
      </c>
      <c r="BQ124" s="143" t="s">
        <v>5</v>
      </c>
      <c r="BR124" s="143" t="s">
        <v>5</v>
      </c>
      <c r="BS124" s="143" t="s">
        <v>5</v>
      </c>
      <c r="BT124" s="143" t="s">
        <v>5</v>
      </c>
      <c r="BU124" s="143" t="s">
        <v>5</v>
      </c>
      <c r="BV124" s="143" t="s">
        <v>5</v>
      </c>
      <c r="BW124" s="143" t="s">
        <v>5</v>
      </c>
      <c r="BX124" s="143" t="s">
        <v>5</v>
      </c>
      <c r="BY124" s="143" t="s">
        <v>5</v>
      </c>
      <c r="BZ124" s="143" t="s">
        <v>5</v>
      </c>
      <c r="CA124" s="143" t="s">
        <v>5</v>
      </c>
      <c r="CB124" s="143" t="s">
        <v>5</v>
      </c>
      <c r="CC124" s="143" t="s">
        <v>5</v>
      </c>
      <c r="CD124" s="143" t="s">
        <v>5</v>
      </c>
      <c r="CE124" s="143" t="s">
        <v>5</v>
      </c>
      <c r="CF124" s="147" t="s">
        <v>5</v>
      </c>
      <c r="CG124" s="147" t="s">
        <v>5</v>
      </c>
      <c r="CH124" s="147" t="s">
        <v>5</v>
      </c>
      <c r="CI124" s="147" t="s">
        <v>5</v>
      </c>
      <c r="CJ124" s="147">
        <v>0</v>
      </c>
      <c r="CK124" s="147">
        <v>1</v>
      </c>
      <c r="CL124" s="147">
        <v>1</v>
      </c>
      <c r="CM124" s="147">
        <v>0</v>
      </c>
      <c r="CN124" s="147">
        <v>1</v>
      </c>
      <c r="CO124" s="147">
        <f>Table10093[[#This Row],[عام Public الربع الثاني عام2025م Quarter 2-2025]]+Table10093[[#This Row],[خاص Private الربع الثاني عام2025م Quarter 2-2025]]</f>
        <v>1</v>
      </c>
      <c r="CP124" s="143">
        <v>0</v>
      </c>
      <c r="CQ124" s="143">
        <v>1</v>
      </c>
      <c r="CR124" s="143">
        <v>1</v>
      </c>
    </row>
    <row r="125" spans="1:96" ht="48.95" customHeight="1" thickBot="1">
      <c r="A125" s="335">
        <v>113</v>
      </c>
      <c r="B125" s="144" t="s">
        <v>829</v>
      </c>
      <c r="C125" s="144" t="s">
        <v>830</v>
      </c>
      <c r="D125" s="143" t="s">
        <v>5</v>
      </c>
      <c r="E125" s="143" t="s">
        <v>5</v>
      </c>
      <c r="F125" s="143" t="s">
        <v>5</v>
      </c>
      <c r="G125" s="143" t="s">
        <v>5</v>
      </c>
      <c r="H125" s="143" t="s">
        <v>5</v>
      </c>
      <c r="I125" s="143" t="s">
        <v>5</v>
      </c>
      <c r="J125" s="143" t="s">
        <v>5</v>
      </c>
      <c r="K125" s="143" t="s">
        <v>5</v>
      </c>
      <c r="L125" s="143" t="s">
        <v>5</v>
      </c>
      <c r="M125" s="143" t="s">
        <v>5</v>
      </c>
      <c r="N125" s="143" t="s">
        <v>5</v>
      </c>
      <c r="O125" s="143" t="s">
        <v>5</v>
      </c>
      <c r="P125" s="143" t="s">
        <v>5</v>
      </c>
      <c r="Q125" s="143" t="s">
        <v>5</v>
      </c>
      <c r="R125" s="143" t="s">
        <v>5</v>
      </c>
      <c r="S125" s="143" t="s">
        <v>5</v>
      </c>
      <c r="T125" s="143" t="s">
        <v>5</v>
      </c>
      <c r="U125" s="143" t="s">
        <v>5</v>
      </c>
      <c r="V125" s="143" t="s">
        <v>5</v>
      </c>
      <c r="W125" s="143" t="s">
        <v>5</v>
      </c>
      <c r="X125" s="143" t="s">
        <v>5</v>
      </c>
      <c r="Y125" s="143" t="s">
        <v>5</v>
      </c>
      <c r="Z125" s="143" t="s">
        <v>5</v>
      </c>
      <c r="AA125" s="143" t="s">
        <v>5</v>
      </c>
      <c r="AB125" s="143" t="s">
        <v>5</v>
      </c>
      <c r="AC125" s="143" t="s">
        <v>5</v>
      </c>
      <c r="AD125" s="143" t="s">
        <v>5</v>
      </c>
      <c r="AE125" s="143" t="s">
        <v>5</v>
      </c>
      <c r="AF125" s="143" t="s">
        <v>5</v>
      </c>
      <c r="AG125" s="143" t="s">
        <v>5</v>
      </c>
      <c r="AH125" s="143" t="s">
        <v>5</v>
      </c>
      <c r="AI125" s="143" t="s">
        <v>5</v>
      </c>
      <c r="AJ125" s="143" t="s">
        <v>5</v>
      </c>
      <c r="AK125" s="143" t="s">
        <v>5</v>
      </c>
      <c r="AL125" s="143" t="s">
        <v>5</v>
      </c>
      <c r="AM125" s="143" t="s">
        <v>5</v>
      </c>
      <c r="AN125" s="143" t="s">
        <v>5</v>
      </c>
      <c r="AO125" s="143" t="s">
        <v>5</v>
      </c>
      <c r="AP125" s="143" t="s">
        <v>5</v>
      </c>
      <c r="AQ125" s="143" t="s">
        <v>5</v>
      </c>
      <c r="AR125" s="143" t="s">
        <v>5</v>
      </c>
      <c r="AS125" s="143" t="s">
        <v>5</v>
      </c>
      <c r="AT125" s="143" t="s">
        <v>5</v>
      </c>
      <c r="AU125" s="143" t="s">
        <v>5</v>
      </c>
      <c r="AV125" s="143" t="s">
        <v>5</v>
      </c>
      <c r="AW125" s="143" t="s">
        <v>5</v>
      </c>
      <c r="AX125" s="143" t="s">
        <v>5</v>
      </c>
      <c r="AY125" s="143" t="s">
        <v>5</v>
      </c>
      <c r="AZ125" s="143" t="s">
        <v>5</v>
      </c>
      <c r="BA125" s="143" t="s">
        <v>5</v>
      </c>
      <c r="BB125" s="143" t="s">
        <v>5</v>
      </c>
      <c r="BC125" s="143" t="s">
        <v>5</v>
      </c>
      <c r="BD125" s="143" t="s">
        <v>5</v>
      </c>
      <c r="BE125" s="143" t="s">
        <v>5</v>
      </c>
      <c r="BF125" s="143" t="s">
        <v>5</v>
      </c>
      <c r="BG125" s="143" t="s">
        <v>5</v>
      </c>
      <c r="BH125" s="143" t="s">
        <v>5</v>
      </c>
      <c r="BI125" s="143" t="s">
        <v>5</v>
      </c>
      <c r="BJ125" s="143" t="s">
        <v>5</v>
      </c>
      <c r="BK125" s="143" t="s">
        <v>5</v>
      </c>
      <c r="BL125" s="143" t="s">
        <v>5</v>
      </c>
      <c r="BM125" s="143" t="s">
        <v>5</v>
      </c>
      <c r="BN125" s="143" t="s">
        <v>5</v>
      </c>
      <c r="BO125" s="143" t="s">
        <v>5</v>
      </c>
      <c r="BP125" s="143" t="s">
        <v>5</v>
      </c>
      <c r="BQ125" s="143" t="s">
        <v>5</v>
      </c>
      <c r="BR125" s="143" t="s">
        <v>5</v>
      </c>
      <c r="BS125" s="143" t="s">
        <v>5</v>
      </c>
      <c r="BT125" s="143" t="s">
        <v>5</v>
      </c>
      <c r="BU125" s="143" t="s">
        <v>5</v>
      </c>
      <c r="BV125" s="143" t="s">
        <v>5</v>
      </c>
      <c r="BW125" s="143" t="s">
        <v>5</v>
      </c>
      <c r="BX125" s="143" t="s">
        <v>5</v>
      </c>
      <c r="BY125" s="143" t="s">
        <v>5</v>
      </c>
      <c r="BZ125" s="143" t="s">
        <v>5</v>
      </c>
      <c r="CA125" s="143" t="s">
        <v>5</v>
      </c>
      <c r="CB125" s="143" t="s">
        <v>5</v>
      </c>
      <c r="CC125" s="143" t="s">
        <v>5</v>
      </c>
      <c r="CD125" s="143" t="s">
        <v>5</v>
      </c>
      <c r="CE125" s="143" t="s">
        <v>5</v>
      </c>
      <c r="CF125" s="147" t="s">
        <v>5</v>
      </c>
      <c r="CG125" s="147" t="s">
        <v>5</v>
      </c>
      <c r="CH125" s="147" t="s">
        <v>5</v>
      </c>
      <c r="CI125" s="147" t="s">
        <v>5</v>
      </c>
      <c r="CJ125" s="147" t="s">
        <v>5</v>
      </c>
      <c r="CK125" s="147" t="s">
        <v>5</v>
      </c>
      <c r="CL125" s="147" t="s">
        <v>5</v>
      </c>
      <c r="CM125" s="147" t="s">
        <v>5</v>
      </c>
      <c r="CN125" s="147" t="s">
        <v>5</v>
      </c>
      <c r="CO125" s="147" t="s">
        <v>5</v>
      </c>
      <c r="CP125" s="143">
        <v>0</v>
      </c>
      <c r="CQ125" s="143">
        <v>1</v>
      </c>
      <c r="CR125" s="143">
        <v>1</v>
      </c>
    </row>
    <row r="126" spans="1:96" ht="48.95" customHeight="1" thickBot="1">
      <c r="A126" s="335">
        <v>115</v>
      </c>
      <c r="B126" s="129" t="s">
        <v>745</v>
      </c>
      <c r="C126" s="129" t="s">
        <v>620</v>
      </c>
      <c r="D126" s="143" t="s">
        <v>5</v>
      </c>
      <c r="E126" s="143" t="s">
        <v>5</v>
      </c>
      <c r="F126" s="143" t="s">
        <v>5</v>
      </c>
      <c r="G126" s="143" t="s">
        <v>5</v>
      </c>
      <c r="H126" s="143" t="s">
        <v>5</v>
      </c>
      <c r="I126" s="143" t="s">
        <v>5</v>
      </c>
      <c r="J126" s="143" t="s">
        <v>5</v>
      </c>
      <c r="K126" s="143" t="s">
        <v>5</v>
      </c>
      <c r="L126" s="143" t="s">
        <v>5</v>
      </c>
      <c r="M126" s="143" t="s">
        <v>5</v>
      </c>
      <c r="N126" s="143" t="s">
        <v>5</v>
      </c>
      <c r="O126" s="143" t="s">
        <v>5</v>
      </c>
      <c r="P126" s="143" t="s">
        <v>5</v>
      </c>
      <c r="Q126" s="143" t="s">
        <v>5</v>
      </c>
      <c r="R126" s="143" t="s">
        <v>5</v>
      </c>
      <c r="S126" s="143" t="s">
        <v>5</v>
      </c>
      <c r="T126" s="143" t="s">
        <v>5</v>
      </c>
      <c r="U126" s="143" t="s">
        <v>5</v>
      </c>
      <c r="V126" s="143" t="s">
        <v>5</v>
      </c>
      <c r="W126" s="143" t="s">
        <v>5</v>
      </c>
      <c r="X126" s="143" t="s">
        <v>5</v>
      </c>
      <c r="Y126" s="143" t="s">
        <v>5</v>
      </c>
      <c r="Z126" s="143" t="s">
        <v>5</v>
      </c>
      <c r="AA126" s="143" t="s">
        <v>5</v>
      </c>
      <c r="AB126" s="143" t="s">
        <v>5</v>
      </c>
      <c r="AC126" s="143" t="s">
        <v>5</v>
      </c>
      <c r="AD126" s="143" t="s">
        <v>5</v>
      </c>
      <c r="AE126" s="143" t="s">
        <v>5</v>
      </c>
      <c r="AF126" s="143" t="s">
        <v>5</v>
      </c>
      <c r="AG126" s="143" t="s">
        <v>5</v>
      </c>
      <c r="AH126" s="143" t="s">
        <v>5</v>
      </c>
      <c r="AI126" s="143" t="s">
        <v>5</v>
      </c>
      <c r="AJ126" s="143" t="s">
        <v>5</v>
      </c>
      <c r="AK126" s="143" t="s">
        <v>5</v>
      </c>
      <c r="AL126" s="143" t="s">
        <v>5</v>
      </c>
      <c r="AM126" s="143" t="s">
        <v>5</v>
      </c>
      <c r="AN126" s="143" t="s">
        <v>5</v>
      </c>
      <c r="AO126" s="143" t="s">
        <v>5</v>
      </c>
      <c r="AP126" s="143" t="s">
        <v>5</v>
      </c>
      <c r="AQ126" s="143" t="s">
        <v>5</v>
      </c>
      <c r="AR126" s="143" t="s">
        <v>5</v>
      </c>
      <c r="AS126" s="143" t="s">
        <v>5</v>
      </c>
      <c r="AT126" s="143" t="s">
        <v>5</v>
      </c>
      <c r="AU126" s="143" t="s">
        <v>5</v>
      </c>
      <c r="AV126" s="143" t="s">
        <v>5</v>
      </c>
      <c r="AW126" s="143" t="s">
        <v>5</v>
      </c>
      <c r="AX126" s="143" t="s">
        <v>5</v>
      </c>
      <c r="AY126" s="143" t="s">
        <v>5</v>
      </c>
      <c r="AZ126" s="143" t="s">
        <v>5</v>
      </c>
      <c r="BA126" s="143" t="s">
        <v>5</v>
      </c>
      <c r="BB126" s="143" t="s">
        <v>5</v>
      </c>
      <c r="BC126" s="143" t="s">
        <v>5</v>
      </c>
      <c r="BD126" s="143" t="s">
        <v>5</v>
      </c>
      <c r="BE126" s="143" t="s">
        <v>5</v>
      </c>
      <c r="BF126" s="143" t="s">
        <v>5</v>
      </c>
      <c r="BG126" s="143" t="s">
        <v>5</v>
      </c>
      <c r="BH126" s="143" t="s">
        <v>5</v>
      </c>
      <c r="BI126" s="143" t="s">
        <v>5</v>
      </c>
      <c r="BJ126" s="143" t="s">
        <v>5</v>
      </c>
      <c r="BK126" s="143" t="s">
        <v>5</v>
      </c>
      <c r="BL126" s="143" t="s">
        <v>5</v>
      </c>
      <c r="BM126" s="143" t="s">
        <v>5</v>
      </c>
      <c r="BN126" s="143" t="s">
        <v>5</v>
      </c>
      <c r="BO126" s="143" t="s">
        <v>5</v>
      </c>
      <c r="BP126" s="143" t="s">
        <v>5</v>
      </c>
      <c r="BQ126" s="143" t="s">
        <v>5</v>
      </c>
      <c r="BR126" s="143" t="s">
        <v>5</v>
      </c>
      <c r="BS126" s="143" t="s">
        <v>5</v>
      </c>
      <c r="BT126" s="143" t="s">
        <v>5</v>
      </c>
      <c r="BU126" s="143" t="s">
        <v>5</v>
      </c>
      <c r="BV126" s="143" t="s">
        <v>5</v>
      </c>
      <c r="BW126" s="143" t="s">
        <v>5</v>
      </c>
      <c r="BX126" s="143" t="s">
        <v>5</v>
      </c>
      <c r="BY126" s="143" t="s">
        <v>5</v>
      </c>
      <c r="BZ126" s="143" t="s">
        <v>5</v>
      </c>
      <c r="CA126" s="143" t="s">
        <v>5</v>
      </c>
      <c r="CB126" s="143" t="s">
        <v>5</v>
      </c>
      <c r="CC126" s="143" t="s">
        <v>5</v>
      </c>
      <c r="CD126" s="143" t="s">
        <v>5</v>
      </c>
      <c r="CE126" s="143" t="s">
        <v>5</v>
      </c>
      <c r="CF126" s="147" t="s">
        <v>5</v>
      </c>
      <c r="CG126" s="147" t="s">
        <v>5</v>
      </c>
      <c r="CH126" s="147" t="s">
        <v>5</v>
      </c>
      <c r="CI126" s="147" t="s">
        <v>5</v>
      </c>
      <c r="CJ126" s="147" t="s">
        <v>5</v>
      </c>
      <c r="CK126" s="147" t="s">
        <v>5</v>
      </c>
      <c r="CL126" s="147" t="s">
        <v>5</v>
      </c>
      <c r="CM126" s="147" t="s">
        <v>5</v>
      </c>
      <c r="CN126" s="147" t="s">
        <v>5</v>
      </c>
      <c r="CO126" s="147" t="s">
        <v>5</v>
      </c>
      <c r="CP126" s="246">
        <v>0</v>
      </c>
      <c r="CQ126" s="246">
        <v>1</v>
      </c>
      <c r="CR126" s="246">
        <v>1</v>
      </c>
    </row>
    <row r="127" spans="1:96" ht="48.95" customHeight="1" thickBot="1">
      <c r="A127" s="335">
        <v>116</v>
      </c>
      <c r="B127" s="129" t="s">
        <v>748</v>
      </c>
      <c r="C127" s="129" t="s">
        <v>749</v>
      </c>
      <c r="D127" s="143" t="s">
        <v>5</v>
      </c>
      <c r="E127" s="143" t="s">
        <v>5</v>
      </c>
      <c r="F127" s="143" t="s">
        <v>5</v>
      </c>
      <c r="G127" s="143" t="s">
        <v>5</v>
      </c>
      <c r="H127" s="143" t="s">
        <v>5</v>
      </c>
      <c r="I127" s="143" t="s">
        <v>5</v>
      </c>
      <c r="J127" s="143" t="s">
        <v>5</v>
      </c>
      <c r="K127" s="143" t="s">
        <v>5</v>
      </c>
      <c r="L127" s="143" t="s">
        <v>5</v>
      </c>
      <c r="M127" s="143" t="s">
        <v>5</v>
      </c>
      <c r="N127" s="143" t="s">
        <v>5</v>
      </c>
      <c r="O127" s="143" t="s">
        <v>5</v>
      </c>
      <c r="P127" s="143" t="s">
        <v>5</v>
      </c>
      <c r="Q127" s="143" t="s">
        <v>5</v>
      </c>
      <c r="R127" s="143" t="s">
        <v>5</v>
      </c>
      <c r="S127" s="143" t="s">
        <v>5</v>
      </c>
      <c r="T127" s="143" t="s">
        <v>5</v>
      </c>
      <c r="U127" s="143" t="s">
        <v>5</v>
      </c>
      <c r="V127" s="143" t="s">
        <v>5</v>
      </c>
      <c r="W127" s="143" t="s">
        <v>5</v>
      </c>
      <c r="X127" s="143" t="s">
        <v>5</v>
      </c>
      <c r="Y127" s="143" t="s">
        <v>5</v>
      </c>
      <c r="Z127" s="143" t="s">
        <v>5</v>
      </c>
      <c r="AA127" s="143" t="s">
        <v>5</v>
      </c>
      <c r="AB127" s="143" t="s">
        <v>5</v>
      </c>
      <c r="AC127" s="143" t="s">
        <v>5</v>
      </c>
      <c r="AD127" s="143" t="s">
        <v>5</v>
      </c>
      <c r="AE127" s="143" t="s">
        <v>5</v>
      </c>
      <c r="AF127" s="143" t="s">
        <v>5</v>
      </c>
      <c r="AG127" s="143" t="s">
        <v>5</v>
      </c>
      <c r="AH127" s="143" t="s">
        <v>5</v>
      </c>
      <c r="AI127" s="143" t="s">
        <v>5</v>
      </c>
      <c r="AJ127" s="143" t="s">
        <v>5</v>
      </c>
      <c r="AK127" s="143" t="s">
        <v>5</v>
      </c>
      <c r="AL127" s="143" t="s">
        <v>5</v>
      </c>
      <c r="AM127" s="143" t="s">
        <v>5</v>
      </c>
      <c r="AN127" s="143" t="s">
        <v>5</v>
      </c>
      <c r="AO127" s="143" t="s">
        <v>5</v>
      </c>
      <c r="AP127" s="143" t="s">
        <v>5</v>
      </c>
      <c r="AQ127" s="143" t="s">
        <v>5</v>
      </c>
      <c r="AR127" s="143" t="s">
        <v>5</v>
      </c>
      <c r="AS127" s="143" t="s">
        <v>5</v>
      </c>
      <c r="AT127" s="143" t="s">
        <v>5</v>
      </c>
      <c r="AU127" s="143" t="s">
        <v>5</v>
      </c>
      <c r="AV127" s="143" t="s">
        <v>5</v>
      </c>
      <c r="AW127" s="143" t="s">
        <v>5</v>
      </c>
      <c r="AX127" s="143" t="s">
        <v>5</v>
      </c>
      <c r="AY127" s="143" t="s">
        <v>5</v>
      </c>
      <c r="AZ127" s="143" t="s">
        <v>5</v>
      </c>
      <c r="BA127" s="143" t="s">
        <v>5</v>
      </c>
      <c r="BB127" s="143" t="s">
        <v>5</v>
      </c>
      <c r="BC127" s="143" t="s">
        <v>5</v>
      </c>
      <c r="BD127" s="143" t="s">
        <v>5</v>
      </c>
      <c r="BE127" s="143" t="s">
        <v>5</v>
      </c>
      <c r="BF127" s="143" t="s">
        <v>5</v>
      </c>
      <c r="BG127" s="143" t="s">
        <v>5</v>
      </c>
      <c r="BH127" s="143" t="s">
        <v>5</v>
      </c>
      <c r="BI127" s="143" t="s">
        <v>5</v>
      </c>
      <c r="BJ127" s="143" t="s">
        <v>5</v>
      </c>
      <c r="BK127" s="143" t="s">
        <v>5</v>
      </c>
      <c r="BL127" s="143" t="s">
        <v>5</v>
      </c>
      <c r="BM127" s="143" t="s">
        <v>5</v>
      </c>
      <c r="BN127" s="143" t="s">
        <v>5</v>
      </c>
      <c r="BO127" s="143" t="s">
        <v>5</v>
      </c>
      <c r="BP127" s="143" t="s">
        <v>5</v>
      </c>
      <c r="BQ127" s="143" t="s">
        <v>5</v>
      </c>
      <c r="BR127" s="143" t="s">
        <v>5</v>
      </c>
      <c r="BS127" s="143" t="s">
        <v>5</v>
      </c>
      <c r="BT127" s="143" t="s">
        <v>5</v>
      </c>
      <c r="BU127" s="143" t="s">
        <v>5</v>
      </c>
      <c r="BV127" s="143" t="s">
        <v>5</v>
      </c>
      <c r="BW127" s="143" t="s">
        <v>5</v>
      </c>
      <c r="BX127" s="143" t="s">
        <v>5</v>
      </c>
      <c r="BY127" s="143" t="s">
        <v>5</v>
      </c>
      <c r="BZ127" s="143" t="s">
        <v>5</v>
      </c>
      <c r="CA127" s="143" t="s">
        <v>5</v>
      </c>
      <c r="CB127" s="143" t="s">
        <v>5</v>
      </c>
      <c r="CC127" s="143" t="s">
        <v>5</v>
      </c>
      <c r="CD127" s="143" t="s">
        <v>5</v>
      </c>
      <c r="CE127" s="143" t="s">
        <v>5</v>
      </c>
      <c r="CF127" s="147" t="s">
        <v>5</v>
      </c>
      <c r="CG127" s="147" t="s">
        <v>5</v>
      </c>
      <c r="CH127" s="147" t="s">
        <v>5</v>
      </c>
      <c r="CI127" s="147" t="s">
        <v>5</v>
      </c>
      <c r="CJ127" s="147" t="s">
        <v>5</v>
      </c>
      <c r="CK127" s="147" t="s">
        <v>5</v>
      </c>
      <c r="CL127" s="147" t="s">
        <v>5</v>
      </c>
      <c r="CM127" s="147" t="s">
        <v>5</v>
      </c>
      <c r="CN127" s="147" t="s">
        <v>5</v>
      </c>
      <c r="CO127" s="147" t="s">
        <v>5</v>
      </c>
      <c r="CP127" s="246">
        <v>1</v>
      </c>
      <c r="CQ127" s="246">
        <v>1</v>
      </c>
      <c r="CR127" s="246">
        <v>1</v>
      </c>
    </row>
    <row r="128" spans="1:96" ht="48.95" customHeight="1">
      <c r="A128" s="232"/>
      <c r="B128" s="232" t="s">
        <v>429</v>
      </c>
      <c r="C128" s="232" t="s">
        <v>956</v>
      </c>
      <c r="D128" s="298">
        <f t="shared" ref="D128:BO128" si="56">SUM(D12:D114)</f>
        <v>241</v>
      </c>
      <c r="E128" s="298">
        <f t="shared" si="56"/>
        <v>275</v>
      </c>
      <c r="F128" s="298">
        <f t="shared" si="56"/>
        <v>516</v>
      </c>
      <c r="G128" s="298">
        <f t="shared" si="56"/>
        <v>243</v>
      </c>
      <c r="H128" s="298">
        <f t="shared" si="56"/>
        <v>284</v>
      </c>
      <c r="I128" s="298">
        <f t="shared" si="56"/>
        <v>527</v>
      </c>
      <c r="J128" s="298">
        <f t="shared" si="56"/>
        <v>243</v>
      </c>
      <c r="K128" s="298">
        <f t="shared" si="56"/>
        <v>273</v>
      </c>
      <c r="L128" s="298">
        <f t="shared" si="56"/>
        <v>516</v>
      </c>
      <c r="M128" s="298">
        <f t="shared" si="56"/>
        <v>228</v>
      </c>
      <c r="N128" s="298">
        <f t="shared" si="56"/>
        <v>291</v>
      </c>
      <c r="O128" s="298">
        <f t="shared" si="56"/>
        <v>519</v>
      </c>
      <c r="P128" s="298">
        <f t="shared" si="56"/>
        <v>231</v>
      </c>
      <c r="Q128" s="298">
        <f t="shared" si="56"/>
        <v>283</v>
      </c>
      <c r="R128" s="298">
        <f t="shared" si="56"/>
        <v>514</v>
      </c>
      <c r="S128" s="298">
        <f t="shared" si="56"/>
        <v>231</v>
      </c>
      <c r="T128" s="298">
        <f t="shared" si="56"/>
        <v>307</v>
      </c>
      <c r="U128" s="298">
        <f t="shared" si="56"/>
        <v>538</v>
      </c>
      <c r="V128" s="298">
        <f t="shared" si="56"/>
        <v>232</v>
      </c>
      <c r="W128" s="298">
        <f t="shared" si="56"/>
        <v>312</v>
      </c>
      <c r="X128" s="298">
        <f t="shared" si="56"/>
        <v>544</v>
      </c>
      <c r="Y128" s="298">
        <f t="shared" si="56"/>
        <v>233</v>
      </c>
      <c r="Z128" s="298">
        <f t="shared" si="56"/>
        <v>350</v>
      </c>
      <c r="AA128" s="298">
        <f t="shared" si="56"/>
        <v>583</v>
      </c>
      <c r="AB128" s="298">
        <f t="shared" si="56"/>
        <v>233</v>
      </c>
      <c r="AC128" s="298">
        <f t="shared" si="56"/>
        <v>379</v>
      </c>
      <c r="AD128" s="298">
        <f t="shared" si="56"/>
        <v>612</v>
      </c>
      <c r="AE128" s="298">
        <f t="shared" si="56"/>
        <v>233</v>
      </c>
      <c r="AF128" s="298">
        <f t="shared" si="56"/>
        <v>377</v>
      </c>
      <c r="AG128" s="298">
        <f t="shared" si="56"/>
        <v>610</v>
      </c>
      <c r="AH128" s="298">
        <f t="shared" si="56"/>
        <v>234</v>
      </c>
      <c r="AI128" s="298">
        <f t="shared" si="56"/>
        <v>399</v>
      </c>
      <c r="AJ128" s="298">
        <f t="shared" si="56"/>
        <v>633</v>
      </c>
      <c r="AK128" s="298">
        <f t="shared" si="56"/>
        <v>233</v>
      </c>
      <c r="AL128" s="298">
        <f t="shared" si="56"/>
        <v>434</v>
      </c>
      <c r="AM128" s="298">
        <f t="shared" si="56"/>
        <v>667</v>
      </c>
      <c r="AN128" s="298">
        <f t="shared" si="56"/>
        <v>230</v>
      </c>
      <c r="AO128" s="298">
        <f t="shared" si="56"/>
        <v>446</v>
      </c>
      <c r="AP128" s="298">
        <f t="shared" si="56"/>
        <v>676</v>
      </c>
      <c r="AQ128" s="298">
        <f t="shared" si="56"/>
        <v>231</v>
      </c>
      <c r="AR128" s="298">
        <f t="shared" si="56"/>
        <v>449</v>
      </c>
      <c r="AS128" s="298">
        <f t="shared" si="56"/>
        <v>680</v>
      </c>
      <c r="AT128" s="298">
        <f t="shared" si="56"/>
        <v>233</v>
      </c>
      <c r="AU128" s="298">
        <f t="shared" si="56"/>
        <v>470</v>
      </c>
      <c r="AV128" s="298">
        <f t="shared" si="56"/>
        <v>703</v>
      </c>
      <c r="AW128" s="298">
        <f t="shared" si="56"/>
        <v>256</v>
      </c>
      <c r="AX128" s="298">
        <f t="shared" si="56"/>
        <v>495</v>
      </c>
      <c r="AY128" s="298">
        <f t="shared" si="56"/>
        <v>751</v>
      </c>
      <c r="AZ128" s="298">
        <f t="shared" si="56"/>
        <v>253</v>
      </c>
      <c r="BA128" s="298">
        <f t="shared" si="56"/>
        <v>542</v>
      </c>
      <c r="BB128" s="298">
        <f t="shared" si="56"/>
        <v>795</v>
      </c>
      <c r="BC128" s="298">
        <f t="shared" si="56"/>
        <v>254</v>
      </c>
      <c r="BD128" s="298">
        <f t="shared" si="56"/>
        <v>585</v>
      </c>
      <c r="BE128" s="298">
        <f t="shared" si="56"/>
        <v>839</v>
      </c>
      <c r="BF128" s="298">
        <f t="shared" si="56"/>
        <v>253</v>
      </c>
      <c r="BG128" s="298">
        <f t="shared" si="56"/>
        <v>637</v>
      </c>
      <c r="BH128" s="298">
        <f t="shared" si="56"/>
        <v>890</v>
      </c>
      <c r="BI128" s="298">
        <f t="shared" si="56"/>
        <v>255</v>
      </c>
      <c r="BJ128" s="298">
        <f t="shared" si="56"/>
        <v>686</v>
      </c>
      <c r="BK128" s="298">
        <f t="shared" si="56"/>
        <v>941</v>
      </c>
      <c r="BL128" s="298">
        <f t="shared" si="56"/>
        <v>260</v>
      </c>
      <c r="BM128" s="298">
        <f t="shared" si="56"/>
        <v>816</v>
      </c>
      <c r="BN128" s="298">
        <f t="shared" si="56"/>
        <v>1076</v>
      </c>
      <c r="BO128" s="298">
        <f t="shared" si="56"/>
        <v>276</v>
      </c>
      <c r="BP128" s="298">
        <f t="shared" ref="BP128:CL128" si="57">SUM(BP12:BP114)</f>
        <v>854</v>
      </c>
      <c r="BQ128" s="298">
        <f t="shared" si="57"/>
        <v>1130</v>
      </c>
      <c r="BR128" s="298">
        <f t="shared" si="57"/>
        <v>283</v>
      </c>
      <c r="BS128" s="298">
        <f t="shared" si="57"/>
        <v>926</v>
      </c>
      <c r="BT128" s="298">
        <f t="shared" si="57"/>
        <v>1209</v>
      </c>
      <c r="BU128" s="298">
        <f t="shared" si="57"/>
        <v>291</v>
      </c>
      <c r="BV128" s="298">
        <f t="shared" si="57"/>
        <v>994</v>
      </c>
      <c r="BW128" s="298">
        <f t="shared" si="57"/>
        <v>1285</v>
      </c>
      <c r="BX128" s="298">
        <f t="shared" si="57"/>
        <v>298</v>
      </c>
      <c r="BY128" s="298">
        <f t="shared" si="57"/>
        <v>1046</v>
      </c>
      <c r="BZ128" s="298">
        <f t="shared" si="57"/>
        <v>1344</v>
      </c>
      <c r="CA128" s="298">
        <f t="shared" si="57"/>
        <v>305</v>
      </c>
      <c r="CB128" s="298">
        <f t="shared" si="57"/>
        <v>1085</v>
      </c>
      <c r="CC128" s="298">
        <f t="shared" si="57"/>
        <v>1390</v>
      </c>
      <c r="CD128" s="298">
        <f t="shared" si="57"/>
        <v>310</v>
      </c>
      <c r="CE128" s="298">
        <f t="shared" si="57"/>
        <v>1154</v>
      </c>
      <c r="CF128" s="298">
        <f t="shared" si="57"/>
        <v>1464</v>
      </c>
      <c r="CG128" s="298">
        <f t="shared" si="57"/>
        <v>325</v>
      </c>
      <c r="CH128" s="298">
        <f t="shared" si="57"/>
        <v>1224</v>
      </c>
      <c r="CI128" s="298">
        <f t="shared" si="57"/>
        <v>1549</v>
      </c>
      <c r="CJ128" s="298">
        <f t="shared" si="57"/>
        <v>322</v>
      </c>
      <c r="CK128" s="298">
        <f t="shared" si="57"/>
        <v>1321</v>
      </c>
      <c r="CL128" s="298">
        <f t="shared" si="57"/>
        <v>1643</v>
      </c>
      <c r="CM128" s="298">
        <f>SUM(CM12:CM114)</f>
        <v>328</v>
      </c>
      <c r="CN128" s="298">
        <f>SUM(CN12:CN114)</f>
        <v>1406</v>
      </c>
      <c r="CO128" s="298">
        <f>SUM(CO12:CO114)</f>
        <v>1734</v>
      </c>
      <c r="CP128" s="298">
        <f>SUM(Table10093[عام Public الربع الثالث عام2025م Quarter 3-2025])</f>
        <v>346</v>
      </c>
      <c r="CQ128" s="298">
        <f>SUM(Table10093[خاص Private الربع الثالث عام2025م Quarter 3-2025])</f>
        <v>1516</v>
      </c>
      <c r="CR128" s="298">
        <f>SUM(CR12:CR114)</f>
        <v>1857</v>
      </c>
    </row>
    <row r="129" spans="1:81">
      <c r="A129" s="1"/>
      <c r="B129" s="1"/>
      <c r="C129" s="1"/>
      <c r="D129" s="1"/>
      <c r="E129" s="1"/>
      <c r="F129" s="1"/>
      <c r="G129" s="1"/>
      <c r="H129" s="1"/>
      <c r="I129" s="1"/>
      <c r="J129" s="1"/>
      <c r="K129" s="1"/>
      <c r="L129" s="1"/>
      <c r="M129" s="1"/>
      <c r="N129" s="1"/>
      <c r="O129" s="1"/>
      <c r="P129" s="1"/>
      <c r="Q129" s="1"/>
      <c r="R129" s="1"/>
      <c r="BH129" s="98"/>
      <c r="BJ129" s="6"/>
      <c r="BK129" s="6"/>
      <c r="BL129" s="6"/>
    </row>
    <row r="130" spans="1:81">
      <c r="A130" s="192" t="s">
        <v>10</v>
      </c>
      <c r="S130" s="20"/>
      <c r="AN130" s="20"/>
      <c r="AT130" s="20"/>
      <c r="AW130" s="20"/>
      <c r="AZ130" s="20"/>
      <c r="BC130" s="20"/>
      <c r="BF130" s="20"/>
      <c r="BJ130" s="6"/>
      <c r="BL130" s="6"/>
      <c r="CC130" s="82" t="s">
        <v>1112</v>
      </c>
    </row>
    <row r="131" spans="1:81">
      <c r="B131" s="99"/>
      <c r="C131" s="99"/>
    </row>
    <row r="132" spans="1:81">
      <c r="B132" s="99"/>
      <c r="C132" s="99"/>
    </row>
    <row r="133" spans="1:81">
      <c r="B133" s="99"/>
      <c r="C133" s="99"/>
    </row>
    <row r="134" spans="1:81">
      <c r="B134" s="99"/>
      <c r="C134" s="99"/>
    </row>
    <row r="137" spans="1:81">
      <c r="BH137" s="98"/>
    </row>
    <row r="138" spans="1:81">
      <c r="BH138" s="98"/>
    </row>
    <row r="139" spans="1:81">
      <c r="B139" s="99"/>
      <c r="C139" s="99"/>
      <c r="BH139" s="98"/>
    </row>
    <row r="140" spans="1:81">
      <c r="B140" s="99"/>
      <c r="C140" s="99"/>
      <c r="BH140" s="98"/>
    </row>
    <row r="141" spans="1:81">
      <c r="B141" s="99"/>
      <c r="C141" s="99"/>
      <c r="BH141" s="98"/>
    </row>
    <row r="142" spans="1:81">
      <c r="B142" s="99"/>
      <c r="C142" s="99"/>
      <c r="BH142" s="98"/>
    </row>
    <row r="143" spans="1:81">
      <c r="B143" s="99"/>
      <c r="C143" s="99"/>
      <c r="BH143" s="98"/>
    </row>
    <row r="144" spans="1:81">
      <c r="B144" s="99"/>
      <c r="C144" s="99"/>
      <c r="BH144" s="98"/>
    </row>
    <row r="145" spans="2:60">
      <c r="BH145" s="98"/>
    </row>
    <row r="146" spans="2:60">
      <c r="B146" s="99"/>
      <c r="C146" s="99"/>
      <c r="BH146" s="98"/>
    </row>
    <row r="147" spans="2:60">
      <c r="B147" s="99"/>
      <c r="C147" s="99"/>
      <c r="BH147" s="98"/>
    </row>
    <row r="148" spans="2:60">
      <c r="B148" s="99"/>
      <c r="C148" s="99"/>
      <c r="BH148" s="98"/>
    </row>
    <row r="149" spans="2:60">
      <c r="B149" s="99"/>
      <c r="C149" s="99"/>
      <c r="BH149" s="98"/>
    </row>
    <row r="150" spans="2:60">
      <c r="B150" s="99"/>
      <c r="C150" s="99"/>
      <c r="BH150" s="98"/>
    </row>
    <row r="151" spans="2:60">
      <c r="B151" s="99"/>
      <c r="C151" s="99"/>
      <c r="BH151" s="98"/>
    </row>
    <row r="152" spans="2:60">
      <c r="B152" s="99"/>
      <c r="C152" s="99"/>
      <c r="BH152" s="98"/>
    </row>
    <row r="153" spans="2:60">
      <c r="B153" s="99"/>
      <c r="C153" s="99"/>
      <c r="BH153" s="98"/>
    </row>
    <row r="154" spans="2:60">
      <c r="B154" s="99"/>
      <c r="C154" s="99"/>
      <c r="BH154" s="98"/>
    </row>
    <row r="155" spans="2:60">
      <c r="B155" s="99"/>
      <c r="C155" s="99"/>
      <c r="BH155" s="98"/>
    </row>
    <row r="156" spans="2:60">
      <c r="B156" s="99"/>
      <c r="C156" s="99"/>
      <c r="BH156" s="98"/>
    </row>
    <row r="157" spans="2:60">
      <c r="B157" s="99"/>
      <c r="C157" s="99"/>
      <c r="BH157" s="98"/>
    </row>
    <row r="158" spans="2:60">
      <c r="B158" s="99"/>
      <c r="C158" s="99"/>
      <c r="BH158" s="98"/>
    </row>
    <row r="159" spans="2:60">
      <c r="B159" s="99"/>
      <c r="C159" s="99"/>
      <c r="BH159" s="98"/>
    </row>
    <row r="160" spans="2:60">
      <c r="B160" s="99"/>
      <c r="C160" s="99"/>
      <c r="BH160" s="98"/>
    </row>
    <row r="161" spans="2:60">
      <c r="B161" s="99"/>
      <c r="C161" s="99"/>
      <c r="BH161" s="98"/>
    </row>
    <row r="162" spans="2:60">
      <c r="B162" s="99"/>
      <c r="C162" s="99"/>
      <c r="BH162" s="98"/>
    </row>
    <row r="163" spans="2:60">
      <c r="B163" s="99"/>
      <c r="C163" s="99"/>
      <c r="BH163" s="98"/>
    </row>
    <row r="164" spans="2:60">
      <c r="B164" s="99"/>
      <c r="C164" s="99"/>
      <c r="BH164" s="98"/>
    </row>
    <row r="165" spans="2:60">
      <c r="B165" s="99"/>
      <c r="C165" s="99"/>
      <c r="BH165" s="98"/>
    </row>
    <row r="166" spans="2:60">
      <c r="B166" s="99"/>
      <c r="C166" s="99"/>
      <c r="BH166" s="98"/>
    </row>
    <row r="167" spans="2:60">
      <c r="B167" s="99"/>
      <c r="C167" s="99"/>
      <c r="BH167" s="98"/>
    </row>
    <row r="168" spans="2:60">
      <c r="B168" s="99"/>
      <c r="C168" s="99"/>
      <c r="BH168" s="98"/>
    </row>
    <row r="169" spans="2:60">
      <c r="B169" s="99"/>
      <c r="C169" s="99"/>
      <c r="BH169" s="98"/>
    </row>
    <row r="170" spans="2:60">
      <c r="B170" s="99"/>
      <c r="C170" s="99"/>
      <c r="BH170" s="98"/>
    </row>
    <row r="171" spans="2:60">
      <c r="B171" s="99"/>
      <c r="C171" s="99"/>
      <c r="BH171" s="98"/>
    </row>
    <row r="172" spans="2:60">
      <c r="B172" s="99"/>
      <c r="C172" s="99"/>
      <c r="BH172" s="98"/>
    </row>
    <row r="173" spans="2:60">
      <c r="B173" s="99"/>
      <c r="C173" s="99"/>
      <c r="BH173" s="98"/>
    </row>
    <row r="174" spans="2:60">
      <c r="B174" s="99"/>
      <c r="C174" s="99"/>
      <c r="BH174" s="98"/>
    </row>
    <row r="175" spans="2:60">
      <c r="B175" s="99"/>
      <c r="C175" s="99"/>
      <c r="BH175" s="98"/>
    </row>
    <row r="176" spans="2:60">
      <c r="B176" s="99"/>
      <c r="C176" s="99"/>
      <c r="BH176" s="98"/>
    </row>
    <row r="177" spans="2:60">
      <c r="B177" s="99"/>
      <c r="C177" s="99"/>
      <c r="BH177" s="98"/>
    </row>
    <row r="178" spans="2:60">
      <c r="B178" s="99"/>
      <c r="C178" s="99"/>
      <c r="BH178" s="98"/>
    </row>
    <row r="179" spans="2:60">
      <c r="B179" s="99"/>
      <c r="C179" s="99"/>
      <c r="BH179" s="98"/>
    </row>
    <row r="180" spans="2:60">
      <c r="B180" s="99"/>
      <c r="C180" s="99"/>
      <c r="BH180" s="98"/>
    </row>
    <row r="181" spans="2:60">
      <c r="B181" s="99"/>
      <c r="C181" s="99"/>
      <c r="BH181" s="98"/>
    </row>
    <row r="182" spans="2:60">
      <c r="B182" s="99"/>
      <c r="C182" s="99"/>
      <c r="BH182" s="98"/>
    </row>
    <row r="183" spans="2:60">
      <c r="B183" s="99"/>
      <c r="C183" s="99"/>
      <c r="BH183" s="98"/>
    </row>
    <row r="184" spans="2:60">
      <c r="B184" s="99"/>
      <c r="C184" s="99"/>
      <c r="BH184" s="98"/>
    </row>
    <row r="185" spans="2:60">
      <c r="B185" s="99"/>
      <c r="C185" s="99"/>
      <c r="BH185" s="98"/>
    </row>
    <row r="186" spans="2:60">
      <c r="B186" s="99"/>
      <c r="C186" s="99"/>
      <c r="BH186" s="98"/>
    </row>
    <row r="187" spans="2:60">
      <c r="B187" s="99"/>
      <c r="C187" s="99"/>
      <c r="BH187" s="98"/>
    </row>
    <row r="188" spans="2:60">
      <c r="B188" s="99"/>
      <c r="C188" s="99"/>
      <c r="BH188" s="98"/>
    </row>
    <row r="189" spans="2:60">
      <c r="B189" s="99"/>
      <c r="C189" s="99"/>
      <c r="BH189" s="98"/>
    </row>
    <row r="190" spans="2:60">
      <c r="B190" s="99"/>
      <c r="C190" s="99"/>
      <c r="BH190" s="98"/>
    </row>
    <row r="191" spans="2:60">
      <c r="B191" s="99"/>
      <c r="C191" s="99"/>
      <c r="BH191" s="98"/>
    </row>
    <row r="192" spans="2:60">
      <c r="B192" s="99"/>
      <c r="C192" s="99"/>
      <c r="BH192" s="98"/>
    </row>
    <row r="193" spans="2:60">
      <c r="B193" s="99"/>
      <c r="C193" s="99"/>
      <c r="BH193" s="98"/>
    </row>
    <row r="194" spans="2:60">
      <c r="B194" s="99"/>
      <c r="C194" s="99"/>
      <c r="BH194" s="98"/>
    </row>
    <row r="195" spans="2:60">
      <c r="B195" s="99"/>
      <c r="C195" s="99"/>
      <c r="BH195" s="98"/>
    </row>
    <row r="196" spans="2:60">
      <c r="B196" s="99"/>
      <c r="C196" s="99"/>
      <c r="BH196" s="98"/>
    </row>
    <row r="197" spans="2:60">
      <c r="B197" s="99"/>
      <c r="C197" s="99"/>
      <c r="BH197" s="98"/>
    </row>
    <row r="198" spans="2:60">
      <c r="B198" s="99"/>
      <c r="C198" s="99"/>
      <c r="BH198" s="98"/>
    </row>
    <row r="199" spans="2:60">
      <c r="B199" s="99"/>
      <c r="C199" s="99"/>
      <c r="BH199" s="98"/>
    </row>
    <row r="200" spans="2:60">
      <c r="B200" s="99"/>
      <c r="C200" s="99"/>
      <c r="BH200" s="98"/>
    </row>
    <row r="201" spans="2:60">
      <c r="B201" s="99"/>
      <c r="C201" s="99"/>
      <c r="BH201" s="98"/>
    </row>
    <row r="202" spans="2:60">
      <c r="B202" s="99"/>
      <c r="C202" s="99"/>
      <c r="BH202" s="98"/>
    </row>
    <row r="203" spans="2:60">
      <c r="B203" s="99"/>
      <c r="C203" s="99"/>
      <c r="BH203" s="98"/>
    </row>
    <row r="204" spans="2:60">
      <c r="B204" s="99"/>
      <c r="C204" s="99"/>
      <c r="BH204" s="98"/>
    </row>
    <row r="205" spans="2:60">
      <c r="B205" s="99"/>
      <c r="C205" s="99"/>
      <c r="BH205" s="98"/>
    </row>
    <row r="206" spans="2:60">
      <c r="B206" s="99"/>
      <c r="C206" s="99"/>
      <c r="BH206" s="98"/>
    </row>
    <row r="207" spans="2:60">
      <c r="B207" s="99"/>
      <c r="C207" s="99"/>
      <c r="BH207" s="98"/>
    </row>
    <row r="208" spans="2:60">
      <c r="B208" s="99"/>
      <c r="C208" s="99"/>
      <c r="BH208" s="98"/>
    </row>
    <row r="209" spans="2:60">
      <c r="B209" s="99"/>
      <c r="C209" s="99"/>
      <c r="BH209" s="98"/>
    </row>
    <row r="210" spans="2:60">
      <c r="B210" s="99"/>
      <c r="C210" s="99"/>
      <c r="BH210" s="98"/>
    </row>
    <row r="211" spans="2:60">
      <c r="B211" s="99"/>
      <c r="C211" s="99"/>
      <c r="BH211" s="98"/>
    </row>
    <row r="212" spans="2:60">
      <c r="B212" s="99"/>
      <c r="C212" s="99"/>
      <c r="BH212" s="98"/>
    </row>
    <row r="213" spans="2:60">
      <c r="B213" s="99"/>
      <c r="C213" s="99"/>
      <c r="BH213" s="98"/>
    </row>
    <row r="214" spans="2:60">
      <c r="B214" s="99"/>
      <c r="C214" s="99"/>
      <c r="BH214" s="98"/>
    </row>
    <row r="215" spans="2:60">
      <c r="B215" s="99"/>
      <c r="C215" s="99"/>
      <c r="BH215" s="98"/>
    </row>
    <row r="216" spans="2:60">
      <c r="B216" s="99"/>
      <c r="C216" s="99"/>
      <c r="BH216" s="98"/>
    </row>
    <row r="217" spans="2:60">
      <c r="B217" s="99"/>
      <c r="C217" s="99"/>
      <c r="BH217" s="98"/>
    </row>
    <row r="218" spans="2:60">
      <c r="B218" s="99"/>
      <c r="C218" s="99"/>
      <c r="BH218" s="98"/>
    </row>
    <row r="219" spans="2:60">
      <c r="B219" s="99"/>
      <c r="C219" s="99"/>
      <c r="BH219" s="98"/>
    </row>
    <row r="220" spans="2:60">
      <c r="B220" s="99"/>
      <c r="C220" s="99"/>
      <c r="BH220" s="98"/>
    </row>
    <row r="221" spans="2:60">
      <c r="B221" s="99"/>
      <c r="C221" s="99"/>
      <c r="BH221" s="98"/>
    </row>
    <row r="222" spans="2:60">
      <c r="B222" s="99"/>
      <c r="C222" s="99"/>
      <c r="BH222" s="98"/>
    </row>
    <row r="223" spans="2:60">
      <c r="B223" s="99"/>
      <c r="C223" s="99"/>
      <c r="BH223" s="98"/>
    </row>
    <row r="224" spans="2:60">
      <c r="B224" s="99"/>
      <c r="C224" s="99"/>
      <c r="BH224" s="98"/>
    </row>
    <row r="225" spans="2:60">
      <c r="B225" s="99"/>
      <c r="C225" s="99"/>
      <c r="BH225" s="98"/>
    </row>
    <row r="226" spans="2:60">
      <c r="B226" s="99"/>
      <c r="C226" s="99"/>
      <c r="BH226" s="98"/>
    </row>
    <row r="227" spans="2:60">
      <c r="B227" s="99"/>
      <c r="C227" s="99"/>
      <c r="BH227" s="98"/>
    </row>
    <row r="228" spans="2:60">
      <c r="B228" s="99"/>
      <c r="C228" s="99"/>
      <c r="BH228" s="98"/>
    </row>
    <row r="229" spans="2:60">
      <c r="B229" s="99"/>
      <c r="C229" s="99"/>
      <c r="BH229" s="98"/>
    </row>
    <row r="230" spans="2:60">
      <c r="B230" s="99"/>
      <c r="C230" s="99"/>
      <c r="BH230" s="98"/>
    </row>
    <row r="231" spans="2:60">
      <c r="B231" s="99"/>
      <c r="C231" s="99"/>
      <c r="BH231" s="98"/>
    </row>
    <row r="232" spans="2:60">
      <c r="B232" s="99"/>
      <c r="C232" s="99"/>
      <c r="BH232" s="98"/>
    </row>
    <row r="233" spans="2:60">
      <c r="B233" s="99"/>
      <c r="C233" s="99"/>
      <c r="BH233" s="98"/>
    </row>
    <row r="234" spans="2:60">
      <c r="B234" s="99"/>
      <c r="C234" s="99"/>
      <c r="BH234" s="98"/>
    </row>
    <row r="235" spans="2:60">
      <c r="B235" s="99"/>
      <c r="C235" s="99"/>
      <c r="BH235" s="98"/>
    </row>
    <row r="236" spans="2:60">
      <c r="B236" s="99"/>
      <c r="C236" s="99"/>
      <c r="BH236" s="98"/>
    </row>
    <row r="237" spans="2:60">
      <c r="B237" s="99"/>
      <c r="C237" s="99"/>
      <c r="BH237" s="98"/>
    </row>
    <row r="238" spans="2:60">
      <c r="B238" s="99"/>
      <c r="C238" s="99"/>
      <c r="BH238" s="98"/>
    </row>
    <row r="239" spans="2:60">
      <c r="B239" s="99"/>
      <c r="C239" s="99"/>
      <c r="BH239" s="98"/>
    </row>
    <row r="240" spans="2:60">
      <c r="B240" s="99"/>
      <c r="C240" s="99"/>
      <c r="BH240" s="98"/>
    </row>
    <row r="241" spans="2:60">
      <c r="B241" s="99"/>
      <c r="C241" s="99"/>
      <c r="BH241" s="98"/>
    </row>
    <row r="242" spans="2:60">
      <c r="B242" s="99"/>
      <c r="C242" s="99"/>
      <c r="BH242" s="98"/>
    </row>
    <row r="243" spans="2:60">
      <c r="B243" s="99"/>
      <c r="C243" s="99"/>
      <c r="BH243" s="98"/>
    </row>
    <row r="244" spans="2:60">
      <c r="B244" s="99"/>
      <c r="C244" s="99"/>
      <c r="BH244" s="98"/>
    </row>
    <row r="245" spans="2:60">
      <c r="B245" s="99"/>
      <c r="C245" s="99"/>
      <c r="BH245" s="98"/>
    </row>
    <row r="246" spans="2:60">
      <c r="B246" s="99"/>
      <c r="C246" s="99"/>
      <c r="BH246" s="98"/>
    </row>
    <row r="247" spans="2:60">
      <c r="B247" s="99"/>
      <c r="C247" s="99"/>
      <c r="BH247" s="98"/>
    </row>
    <row r="248" spans="2:60">
      <c r="B248" s="99"/>
      <c r="C248" s="99"/>
      <c r="BH248" s="98"/>
    </row>
    <row r="249" spans="2:60">
      <c r="B249" s="99"/>
      <c r="C249" s="99"/>
      <c r="BH249" s="98"/>
    </row>
    <row r="250" spans="2:60">
      <c r="B250" s="99"/>
      <c r="C250" s="99"/>
      <c r="BH250" s="98"/>
    </row>
    <row r="251" spans="2:60">
      <c r="B251" s="99"/>
      <c r="C251" s="99"/>
      <c r="BH251" s="98"/>
    </row>
    <row r="252" spans="2:60">
      <c r="B252" s="99"/>
      <c r="C252" s="99"/>
      <c r="BH252" s="98"/>
    </row>
    <row r="253" spans="2:60">
      <c r="B253" s="99"/>
      <c r="C253" s="99"/>
      <c r="BH253" s="98"/>
    </row>
    <row r="254" spans="2:60">
      <c r="B254" s="99"/>
      <c r="C254" s="99"/>
      <c r="BH254" s="98"/>
    </row>
    <row r="255" spans="2:60">
      <c r="B255" s="99"/>
      <c r="C255" s="99"/>
      <c r="BH255" s="98"/>
    </row>
    <row r="256" spans="2:60">
      <c r="B256" s="99"/>
      <c r="C256" s="99"/>
      <c r="BH256" s="98"/>
    </row>
    <row r="257" spans="2:60">
      <c r="B257" s="99"/>
      <c r="C257" s="99"/>
      <c r="BH257" s="98"/>
    </row>
    <row r="258" spans="2:60">
      <c r="B258" s="99"/>
      <c r="C258" s="99"/>
      <c r="BH258" s="98"/>
    </row>
    <row r="259" spans="2:60">
      <c r="B259" s="99"/>
      <c r="C259" s="99"/>
      <c r="BH259" s="98"/>
    </row>
    <row r="260" spans="2:60">
      <c r="B260" s="99"/>
      <c r="C260" s="99"/>
      <c r="BH260" s="98"/>
    </row>
    <row r="261" spans="2:60">
      <c r="B261" s="99"/>
      <c r="C261" s="99"/>
      <c r="BH261" s="98"/>
    </row>
    <row r="262" spans="2:60">
      <c r="B262" s="99"/>
      <c r="C262" s="99"/>
      <c r="BH262" s="98"/>
    </row>
    <row r="263" spans="2:60">
      <c r="B263" s="99"/>
      <c r="C263" s="99"/>
      <c r="BH263" s="98"/>
    </row>
    <row r="264" spans="2:60">
      <c r="B264" s="99"/>
      <c r="C264" s="99"/>
      <c r="BH264" s="98"/>
    </row>
    <row r="265" spans="2:60">
      <c r="B265" s="99"/>
      <c r="C265" s="99"/>
      <c r="BH265" s="98"/>
    </row>
    <row r="266" spans="2:60">
      <c r="B266" s="99"/>
      <c r="C266" s="99"/>
      <c r="BH266" s="98"/>
    </row>
    <row r="267" spans="2:60">
      <c r="B267" s="99"/>
      <c r="C267" s="99"/>
      <c r="BH267" s="98"/>
    </row>
    <row r="268" spans="2:60">
      <c r="B268" s="99"/>
      <c r="C268" s="99"/>
      <c r="BH268" s="98"/>
    </row>
    <row r="269" spans="2:60">
      <c r="B269" s="99"/>
      <c r="C269" s="99"/>
      <c r="BH269" s="98"/>
    </row>
    <row r="270" spans="2:60">
      <c r="B270" s="99"/>
      <c r="C270" s="99"/>
      <c r="BH270" s="98"/>
    </row>
    <row r="271" spans="2:60">
      <c r="B271" s="99"/>
      <c r="C271" s="99"/>
      <c r="BH271" s="98"/>
    </row>
    <row r="272" spans="2:60">
      <c r="B272" s="99"/>
      <c r="C272" s="99"/>
      <c r="BH272" s="98"/>
    </row>
    <row r="273" spans="2:60">
      <c r="B273" s="99"/>
      <c r="C273" s="99"/>
      <c r="BH273" s="98"/>
    </row>
    <row r="274" spans="2:60">
      <c r="B274" s="99"/>
      <c r="C274" s="99"/>
      <c r="BH274" s="98"/>
    </row>
    <row r="275" spans="2:60">
      <c r="B275" s="99"/>
      <c r="C275" s="99"/>
      <c r="BH275" s="98"/>
    </row>
    <row r="276" spans="2:60">
      <c r="B276" s="99"/>
      <c r="C276" s="99"/>
      <c r="BH276" s="98"/>
    </row>
    <row r="277" spans="2:60">
      <c r="B277" s="99"/>
      <c r="C277" s="99"/>
      <c r="BH277" s="98"/>
    </row>
  </sheetData>
  <protectedRanges>
    <protectedRange sqref="AH54:AI57 AK54:AL57 AN54:AO57 AQ54:AR57 AT54:AU57 AW40:AX44 AW54:AX57 AW63:AX70 AX62 AZ54:BA57 BA62 AZ40:BA44 BC61:BD61 BC64:BD70 BC40:BD44 AZ63:BA70 BF61:BG61 BF64:BG70 BF40:BG44 BF46:BG51 BC46:BD51 AZ46:BA52 AW46:AX52 AT40:AU52 AQ40:AR52 AN40:AO52 AK40:AL52 AH40:AI52 AZ61:BA61 AW61:AX61 AT61:AU70 AQ61:AR69 AN61:AO69 AK61:AL69 AH61:AI69" name="table 26_6"/>
    <protectedRange sqref="AQ101 AQ102:AR108 AT101 AT102:AU108 AH117:AI123 BF71:BG78 AW101 AW100:AX100 AX90 AW102:AX106 AX107 AW108:AX108 AZ101 AZ100:BA100 BA90 AZ102:BA106 BA107 AZ108:BA108 AZ115:BA118 BC71:BD78 BC101 BC100:BD100 BD90 BC102:BD106 BD107 BC108:BD108 BC115:BD118 BC87:BD87 BC89:BD89 BF101 BF100:BG100 BG90 BF102:BG106 BG107 BF115:BG118 BF87:BG87 BF89:BG89 AT71:AU90 AW71:AX89 AZ71:BA89 AK70:AL90 AQ70:AR90 AN70:AO90 AH70:AI90 AT100:AU100 AK100:AL108 AQ100:AR100 AN100:AO108 AH100:AI108 AQ115:AR121 AT115:AU118 AW115:AX118 AK115:AL123 AN115:AO121 AH115:AI115 AK12:AL14 AH12:AI14" name="table 26_1_4"/>
    <protectedRange sqref="AH53:AI53 AK53:AL53 AN53:AO53 AQ53:AR53 AT53:AU53 AW53:AX53 AZ53:BA53" name="table 26_2_4"/>
    <protectedRange sqref="G50:G51 J50:J51 D54:E57 D41:E52 D37:BT39 D61:E69" name="Range1_1_3_1"/>
    <protectedRange sqref="F40:G48 I40:J48 I52:J52 F52:G52 I54:J57 F54:G57 L54:L57 O54:O57 U54:U57 R54:R57 AA54:AA57 AD54:AD57 AG54:AG57 X54:X57 X102:X108 AT119:AU123 AQ122:AR123 AN122:AO123 AW90 AW107 X20:AV20 D19:AV19 AW19:AX20 AW119:AX123 AW45:AX45 AW62 D18:AX18 AZ90 AZ107 AZ45:BA45 AZ62 D16:BB17 AZ119:BA123 AY18:BB20 BC90 BC107 BC45:BD45 BC119:BD123 BC16:BE18 BC19:BD20 BF90 BF107 BF45:BG45 BE19:BE24 D21:BD24 BF119:BG123 AJ117:AJ123 X117:X123 AK15:BK15 BL16:BN17 D28:BK32 BF16:BK24 BN40:BN50 BH40:BK57 BE40:BE57 BB40:BB57 AY40:AY57 AM40:AM57 AP40:AP57 AS40:AS57 AV40:AV57 AJ40:AJ57 X40:X52 AG40:AG52 AD40:AD52 AA40:AA52 R40:R52 U40:U52 O40:O52 L40:L52 I49:I51 F49:F51 G49 J49 AG61:AG69 AD61:AD69 AA61:AA69 R61:R69 U61:U69 O61:O69 L61:L69 F61:G69 I61:J69 X61:X90 BH61:BK90 BE61:BE90 BB61:BB90 AY61:AY90 AM61:AM90 AP61:AP90 AS61:AS90 AV61:AV90 AJ61:AJ90 BH100:BK108 BE100:BE108 BB100:BB108 AY100:AY108 AM100:AM108 AP100:AP108 AS100:AS108 AV100:AV108 AJ100:AJ108 X115 BH115:BK123 BE115:BE123 BB115:BB123 AY115:AY123 AM115:AM123 AP115:AP123 AS115:AS123 AV115:AV123 AJ115 X12:X15 AJ12:AJ14 AM12:BK14 Y124:CE127" name="Range17_3_3"/>
    <protectedRange sqref="N41 N43 M42:N42 M44:N47 N48 N67 M63 N51 M49 M40:N40 Y40:Z46 M50:N50 M52:N52 M64:N66 M68:N69 M54:N57 Y54:Z57 P54:Q57 V54:W57 S54:T57 AB54:AC57 AE54:AF57 AE40:AF52 AB40:AC52 S40:T52 V40:W52 P40:Q52 Y48:Z52 AE61:AF69 AB61:AC69 S61:T69 V61:W69 P61:Q69 Y61:Z69 M61:N62 D58:BV60" name="table 26_3_1"/>
    <protectedRange sqref="Y47:Z47" name="صناديق جدول 26_1_1"/>
    <protectedRange sqref="G75 J103 G108 J75 J108 J15 G15 J101 G101 G103 G115:G123 J115:J123 D106:E108 D70:E90 D100:E104 D115:E119 J12 G12" name="Range1_1_1_1_1"/>
    <protectedRange sqref="D15:E15 D123:E123 D12:E13" name="Range2_3_1_1_1_1"/>
    <protectedRange sqref="G104 G106:G107 Y118:Z119 Y121:Z121 G72:G74 J72:J74 I72:I79 F72:F79 J76:J79 G76:G79 G102 J102 I15 L15 O15 F15 X100:X101 U15 R15 R116:AJ116 R117:R123 U117:U123 I80:J90 AH15:AJ15 O106:O108 I106:I108 D105 H105 J104:J107 N105 P105 AG117:AG123 AD117:AD123 AA117:AA123 F80:G90 F70:G71 I70:J71 L70:L90 O70:O90 AG70:AG90 AD70:AD90 AA70:AA90 R70:R90 U70:U90 L100:L108 O100:O104 AG100:AG108 AD100:AD108 AA100:AA108 R100:R108 U100:U108 F100:F108 I100:I104 G100 J100 O115:O123 I115:I123 L115:L123 AG115 AD115 AA115 R115 U115 F115:F123 F12:F13 L12 I12 O12 AA12:AA15 AD12:AD15 AG12:AG15 U12 R12" name="Range17_1_1_1"/>
    <protectedRange sqref="N107:N108 N104 M90 N87:N89 N73:N75 Y120:Z120 Y70:Z70 Y72:Z73 N83 M76:N77 M82:N82 M84:N86 P15:Q15 M101:N103 V15:W15 S15:T15 Y117:Z117 S117:T123 V117:W123 P106:Q108 E105 G105 I105 K105 M105:M106 O105 Q105 AE117:AF123 AB117:AC123 Y122:Z123 M70:N72 N78:N81 Y75:Z90 P70:Q90 AE70:AF90 AB70:AC90 S70:T90 V70:W90 Y100:Z108 P100:Q104 AE100:AF108 AB100:AC108 S100:T108 V100:W108 M100 N115:N116 P115:Q123 Y115:Z115 AE115:AF115 AB115:AC115 S115:T115 V115:W115 P12:Q12 Y12:Z15 AB12:AC15 AE12:AF15 V12:W12 S12:T12 CF124:CO127" name="table 26_1_1_1"/>
    <protectedRange sqref="Y71:Z71" name="صناديق جدول 26_1_1_1_1"/>
    <protectedRange sqref="Y74:Z74" name="صناديق جدول 26_2_1_1_1"/>
    <protectedRange sqref="D53:E53" name="Range1_1_2_1_1"/>
    <protectedRange sqref="AA53 AD53 AG53 X53 U53 R53 O53 L53 I53:J53 F53:G53" name="Range17_2_1_1"/>
    <protectedRange sqref="M53:N53 Y53:Z53 P53:Q53 V53:W53 S53:T53 AB53:AC53 AE53:AF53" name="table 26_2_1_1"/>
    <protectedRange sqref="AR101 AU101 AX101 BA101 BD101 BG101" name="صناديق جدول 25_2"/>
    <protectedRange sqref="AR101 AU101 AX101 BA101 BD101 BG101" name="صناديق جدول 22_2"/>
    <protectedRange sqref="BC52:BD57 BC62:BD63 BC88:BD88 BF52:BG57 BF62:BG63 BF88:BG88 BC79:BD86 BF79:BG86" name="صناديق جدول 26_5"/>
    <protectedRange sqref="BF108:BG108" name="صناديق جدول 26"/>
    <protectedRange sqref="D11:O11" name="Range1_1"/>
    <protectedRange sqref="BP104" name="صناديق جدول 26_1"/>
  </protectedRanges>
  <phoneticPr fontId="82" type="noConversion"/>
  <pageMargins left="0.7" right="0.7" top="0.75" bottom="0.75" header="0.3" footer="0.3"/>
  <pageSetup paperSize="9" orientation="portrait" r:id="rId1"/>
  <headerFooter>
    <oddFooter>&amp;C&amp;"Calibri"&amp;11&amp;K000000&amp;10&amp;K663300Classification: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6E240-FB4A-4483-A880-808E2FF70491}">
  <sheetPr codeName="Sheet13">
    <pageSetUpPr autoPageBreaks="0"/>
  </sheetPr>
  <dimension ref="C1:AA238"/>
  <sheetViews>
    <sheetView rightToLeft="1" topLeftCell="O35" workbookViewId="0">
      <selection activeCell="X55" sqref="X55"/>
    </sheetView>
  </sheetViews>
  <sheetFormatPr defaultColWidth="8.85546875" defaultRowHeight="15"/>
  <cols>
    <col min="1" max="2" width="8.85546875" style="98"/>
    <col min="3" max="3" width="4.85546875" style="98" customWidth="1"/>
    <col min="4" max="4" width="48" style="98" customWidth="1"/>
    <col min="5" max="5" width="17.42578125" style="98" customWidth="1"/>
    <col min="6" max="7" width="16.85546875" style="99" bestFit="1" customWidth="1"/>
    <col min="8" max="9" width="16.42578125" style="98" bestFit="1" customWidth="1"/>
    <col min="10" max="11" width="16.85546875" style="98" bestFit="1" customWidth="1"/>
    <col min="12" max="12" width="16.42578125" style="98" bestFit="1" customWidth="1"/>
    <col min="13" max="14" width="18.42578125" style="98" bestFit="1" customWidth="1"/>
    <col min="15" max="17" width="16" style="98" customWidth="1"/>
    <col min="18" max="18" width="15.42578125" style="98" customWidth="1"/>
    <col min="19" max="20" width="16.42578125" style="98" customWidth="1"/>
    <col min="21" max="22" width="17" style="98" customWidth="1"/>
    <col min="23" max="23" width="17.42578125" style="98" customWidth="1"/>
    <col min="24" max="24" width="21.28515625" style="98" bestFit="1" customWidth="1"/>
    <col min="25" max="25" width="12" style="98" bestFit="1" customWidth="1"/>
    <col min="26" max="26" width="9.42578125" style="98" customWidth="1"/>
    <col min="27" max="27" width="32.42578125" style="98" customWidth="1"/>
    <col min="28" max="28" width="11" style="98" customWidth="1"/>
    <col min="29" max="16384" width="8.85546875" style="98"/>
  </cols>
  <sheetData>
    <row r="1" spans="3:24" ht="74.25" customHeight="1"/>
    <row r="2" spans="3:24" ht="15.75" customHeight="1"/>
    <row r="3" spans="3:24" ht="7.5" customHeight="1"/>
    <row r="4" spans="3:24" ht="3.75" customHeight="1"/>
    <row r="5" spans="3:24" ht="3.75" customHeight="1"/>
    <row r="6" spans="3:24" ht="21" customHeight="1"/>
    <row r="7" spans="3:24" ht="22.5" customHeight="1"/>
    <row r="9" spans="3:24" ht="75" customHeight="1">
      <c r="D9" s="207" t="s">
        <v>1093</v>
      </c>
      <c r="F9" s="109"/>
      <c r="G9" s="109"/>
      <c r="H9" s="109"/>
      <c r="I9" s="109"/>
      <c r="J9" s="109"/>
      <c r="K9" s="109"/>
      <c r="L9" s="10"/>
      <c r="P9" s="97"/>
      <c r="S9" s="15"/>
    </row>
    <row r="10" spans="3:24" ht="37.5" customHeight="1">
      <c r="C10" s="32"/>
      <c r="D10" s="32"/>
      <c r="E10" s="32"/>
      <c r="F10" s="32"/>
      <c r="G10" s="32"/>
      <c r="H10" s="32"/>
      <c r="I10" s="32"/>
      <c r="J10" s="32"/>
      <c r="K10" s="32"/>
      <c r="L10" s="32"/>
      <c r="O10" s="15"/>
      <c r="P10" s="15"/>
      <c r="R10" s="15"/>
      <c r="S10" s="15"/>
      <c r="T10" s="15"/>
      <c r="U10" s="15"/>
      <c r="V10" s="15"/>
      <c r="W10" s="15"/>
      <c r="X10" s="15"/>
    </row>
    <row r="11" spans="3:24" ht="95.25" thickBot="1">
      <c r="C11" s="118" t="s">
        <v>1233</v>
      </c>
      <c r="D11" s="330" t="s">
        <v>414</v>
      </c>
      <c r="E11" s="330" t="s">
        <v>948</v>
      </c>
      <c r="F11" s="93" t="s">
        <v>116</v>
      </c>
      <c r="G11" s="93" t="s">
        <v>117</v>
      </c>
      <c r="H11" s="93" t="s">
        <v>118</v>
      </c>
      <c r="I11" s="93" t="s">
        <v>119</v>
      </c>
      <c r="J11" s="93" t="s">
        <v>120</v>
      </c>
      <c r="K11" s="93" t="s">
        <v>121</v>
      </c>
      <c r="L11" s="93" t="s">
        <v>122</v>
      </c>
      <c r="M11" s="163" t="s">
        <v>263</v>
      </c>
      <c r="N11" s="93" t="s">
        <v>281</v>
      </c>
      <c r="O11" s="163" t="s">
        <v>325</v>
      </c>
      <c r="P11" s="163" t="s">
        <v>331</v>
      </c>
      <c r="Q11" s="163" t="s">
        <v>347</v>
      </c>
      <c r="R11" s="163" t="s">
        <v>358</v>
      </c>
      <c r="S11" s="271" t="s">
        <v>378</v>
      </c>
      <c r="T11" s="163" t="s">
        <v>392</v>
      </c>
      <c r="U11" s="163" t="s">
        <v>409</v>
      </c>
      <c r="V11" s="163" t="s">
        <v>1086</v>
      </c>
      <c r="W11" s="163" t="s">
        <v>1154</v>
      </c>
      <c r="X11" s="163" t="s">
        <v>1252</v>
      </c>
    </row>
    <row r="12" spans="3:24" ht="39" customHeight="1" thickBot="1">
      <c r="C12" s="85">
        <f t="shared" ref="C12:C54" si="0">C11+1</f>
        <v>1</v>
      </c>
      <c r="D12" s="70" t="s">
        <v>501</v>
      </c>
      <c r="E12" s="70" t="s">
        <v>980</v>
      </c>
      <c r="F12" s="72">
        <v>73240</v>
      </c>
      <c r="G12" s="72">
        <v>83010</v>
      </c>
      <c r="H12" s="71">
        <v>89120</v>
      </c>
      <c r="I12" s="71">
        <v>87660</v>
      </c>
      <c r="J12" s="71">
        <v>98840</v>
      </c>
      <c r="K12" s="71">
        <v>97230</v>
      </c>
      <c r="L12" s="71">
        <v>106510</v>
      </c>
      <c r="M12" s="171">
        <v>232880</v>
      </c>
      <c r="N12" s="171">
        <v>242480</v>
      </c>
      <c r="O12" s="171">
        <v>256460.00013</v>
      </c>
      <c r="P12" s="171">
        <v>261630</v>
      </c>
      <c r="Q12" s="171">
        <v>274000</v>
      </c>
      <c r="R12" s="171">
        <v>888350</v>
      </c>
      <c r="S12" s="171">
        <v>791136.32499999995</v>
      </c>
      <c r="T12" s="171">
        <v>806573.66200000001</v>
      </c>
      <c r="U12" s="171">
        <v>832047.5</v>
      </c>
      <c r="V12" s="171">
        <v>820848.22026564833</v>
      </c>
      <c r="W12" s="171">
        <v>772546.65730283898</v>
      </c>
      <c r="X12" s="171">
        <f>VLOOKUP(Table9795[[#This Row],[مؤسسات السوق المالية]],'[1]بحسب مؤسسة السوق المالية '!$D$1033:$H$1075,5,0)/1000000</f>
        <v>765215.14063563454</v>
      </c>
    </row>
    <row r="13" spans="3:24" ht="39" customHeight="1" thickBot="1">
      <c r="C13" s="85">
        <f t="shared" si="0"/>
        <v>2</v>
      </c>
      <c r="D13" s="70" t="s">
        <v>456</v>
      </c>
      <c r="E13" s="70" t="s">
        <v>1058</v>
      </c>
      <c r="F13" s="72">
        <v>429195.93033100001</v>
      </c>
      <c r="G13" s="72">
        <v>492469.73226000002</v>
      </c>
      <c r="H13" s="71">
        <v>525819.72327199997</v>
      </c>
      <c r="I13" s="71">
        <v>521600.05089399999</v>
      </c>
      <c r="J13" s="71">
        <v>553909.04060399998</v>
      </c>
      <c r="K13" s="71">
        <v>502103.34748</v>
      </c>
      <c r="L13" s="71">
        <v>487979</v>
      </c>
      <c r="M13" s="71">
        <v>520181</v>
      </c>
      <c r="N13" s="71">
        <v>513897.35026899999</v>
      </c>
      <c r="O13" s="71">
        <v>536715</v>
      </c>
      <c r="P13" s="71">
        <v>561051.72637413</v>
      </c>
      <c r="Q13" s="71">
        <v>547892.51762663992</v>
      </c>
      <c r="R13" s="71">
        <v>566511.61312523007</v>
      </c>
      <c r="S13" s="71">
        <v>549624.01643833017</v>
      </c>
      <c r="T13" s="71">
        <v>561220.08900000004</v>
      </c>
      <c r="U13" s="171">
        <v>556616.6</v>
      </c>
      <c r="V13" s="71">
        <v>622463.73957578454</v>
      </c>
      <c r="W13" s="71">
        <v>665788.179</v>
      </c>
      <c r="X13" s="71">
        <f>VLOOKUP(Table9795[[#This Row],[مؤسسات السوق المالية]],'[1]بحسب مؤسسة السوق المالية '!$D$1033:$H$1075,5,0)/1000000</f>
        <v>720346.79099999997</v>
      </c>
    </row>
    <row r="14" spans="3:24" ht="39" customHeight="1" thickBot="1">
      <c r="C14" s="85">
        <f t="shared" si="0"/>
        <v>3</v>
      </c>
      <c r="D14" s="70" t="s">
        <v>515</v>
      </c>
      <c r="E14" s="70" t="s">
        <v>984</v>
      </c>
      <c r="F14" s="72">
        <v>163920.1551306</v>
      </c>
      <c r="G14" s="72">
        <v>188485.12926009001</v>
      </c>
      <c r="H14" s="71">
        <v>213792.51372560998</v>
      </c>
      <c r="I14" s="71">
        <v>205012.59226704002</v>
      </c>
      <c r="J14" s="71">
        <v>261716.02763262999</v>
      </c>
      <c r="K14" s="71">
        <v>244023.33641582998</v>
      </c>
      <c r="L14" s="71">
        <v>222332.90299999999</v>
      </c>
      <c r="M14" s="71">
        <v>206453.17454848002</v>
      </c>
      <c r="N14" s="71">
        <v>202960.93528783999</v>
      </c>
      <c r="O14" s="71">
        <v>237543.08343433999</v>
      </c>
      <c r="P14" s="71">
        <f>241761096460.551/1000000</f>
        <v>241761.09646055099</v>
      </c>
      <c r="Q14" s="71">
        <v>243557.3338646151</v>
      </c>
      <c r="R14" s="71">
        <v>261743.27208622714</v>
      </c>
      <c r="S14" s="71">
        <v>258361.98204456302</v>
      </c>
      <c r="T14" s="71">
        <v>285040.12279202754</v>
      </c>
      <c r="U14" s="171">
        <v>321868.7</v>
      </c>
      <c r="V14" s="71">
        <v>378392.9587893248</v>
      </c>
      <c r="W14" s="71">
        <v>382822.28451119002</v>
      </c>
      <c r="X14" s="71">
        <f>VLOOKUP(Table9795[[#This Row],[مؤسسات السوق المالية]],'[1]بحسب مؤسسة السوق المالية '!$D$1033:$H$1075,5,0)/1000000</f>
        <v>399878.03555204999</v>
      </c>
    </row>
    <row r="15" spans="3:24" ht="39" customHeight="1" thickBot="1">
      <c r="C15" s="85">
        <f t="shared" si="0"/>
        <v>4</v>
      </c>
      <c r="D15" s="70" t="s">
        <v>491</v>
      </c>
      <c r="E15" s="70" t="s">
        <v>989</v>
      </c>
      <c r="F15" s="72">
        <v>153979.56159129998</v>
      </c>
      <c r="G15" s="72">
        <v>160988.83316939999</v>
      </c>
      <c r="H15" s="71">
        <v>160010.29637572001</v>
      </c>
      <c r="I15" s="71">
        <v>155403.05403584</v>
      </c>
      <c r="J15" s="71">
        <v>156461.06556456001</v>
      </c>
      <c r="K15" s="71">
        <v>148161.75615206</v>
      </c>
      <c r="L15" s="71">
        <v>101268.79925831</v>
      </c>
      <c r="M15" s="71">
        <v>113681.98887995</v>
      </c>
      <c r="N15" s="71">
        <v>113113.52906425</v>
      </c>
      <c r="O15" s="71">
        <v>116364.466989141</v>
      </c>
      <c r="P15" s="71">
        <v>114871.78286352186</v>
      </c>
      <c r="Q15" s="71">
        <v>120568.72898628871</v>
      </c>
      <c r="R15" s="71">
        <v>138600.81274237527</v>
      </c>
      <c r="S15" s="71">
        <v>145037.36977234151</v>
      </c>
      <c r="T15" s="71">
        <v>148091.26165820975</v>
      </c>
      <c r="U15" s="171">
        <v>156874.70000000001</v>
      </c>
      <c r="V15" s="71">
        <v>179405.27360131257</v>
      </c>
      <c r="W15" s="71">
        <v>181248.32421121889</v>
      </c>
      <c r="X15" s="71">
        <f>VLOOKUP(Table9795[[#This Row],[مؤسسات السوق المالية]],'[1]بحسب مؤسسة السوق المالية '!$D$1033:$H$1075,5,0)/1000000</f>
        <v>190918.94108385203</v>
      </c>
    </row>
    <row r="16" spans="3:24" ht="39" customHeight="1" thickBot="1">
      <c r="C16" s="85">
        <f t="shared" si="0"/>
        <v>5</v>
      </c>
      <c r="D16" s="70" t="s">
        <v>524</v>
      </c>
      <c r="E16" s="70" t="s">
        <v>975</v>
      </c>
      <c r="F16" s="72">
        <v>3203.6025</v>
      </c>
      <c r="G16" s="72">
        <v>4226.7375000000002</v>
      </c>
      <c r="H16" s="71">
        <v>3571.11822059</v>
      </c>
      <c r="I16" s="71">
        <v>3610.9422727699998</v>
      </c>
      <c r="J16" s="71">
        <v>4480.0129471400005</v>
      </c>
      <c r="K16" s="71">
        <v>4708.2001426099996</v>
      </c>
      <c r="L16" s="71">
        <v>2800</v>
      </c>
      <c r="M16" s="71">
        <v>3542.0531014799999</v>
      </c>
      <c r="N16" s="71">
        <v>3060.2690035300002</v>
      </c>
      <c r="O16" s="71">
        <v>1248.492</v>
      </c>
      <c r="P16" s="71">
        <v>1221.6062420000001</v>
      </c>
      <c r="Q16" s="71">
        <v>3523.1197885550005</v>
      </c>
      <c r="R16" s="71">
        <v>44747.340683475493</v>
      </c>
      <c r="S16" s="71">
        <v>64363.241337707499</v>
      </c>
      <c r="T16" s="71">
        <v>97884.392301887478</v>
      </c>
      <c r="U16" s="171">
        <v>139517.5</v>
      </c>
      <c r="V16" s="71">
        <v>154511.45044880747</v>
      </c>
      <c r="W16" s="71">
        <v>185127.49641689498</v>
      </c>
      <c r="X16" s="71">
        <f>VLOOKUP(Table9795[[#This Row],[مؤسسات السوق المالية]],'[1]بحسب مؤسسة السوق المالية '!$D$1033:$H$1075,5,0)/1000000</f>
        <v>157352.99595936353</v>
      </c>
    </row>
    <row r="17" spans="3:24" ht="39" customHeight="1" thickBot="1">
      <c r="C17" s="85">
        <f t="shared" si="0"/>
        <v>6</v>
      </c>
      <c r="D17" s="70" t="s">
        <v>503</v>
      </c>
      <c r="E17" s="70" t="s">
        <v>1034</v>
      </c>
      <c r="F17" s="72">
        <v>44568.429029999999</v>
      </c>
      <c r="G17" s="72">
        <v>46639.332130000003</v>
      </c>
      <c r="H17" s="71">
        <v>47705.916296000003</v>
      </c>
      <c r="I17" s="71">
        <v>48221.716295999999</v>
      </c>
      <c r="J17" s="71">
        <v>52619.201128000001</v>
      </c>
      <c r="K17" s="71">
        <v>55229.210531999997</v>
      </c>
      <c r="L17" s="71">
        <v>3952.677807</v>
      </c>
      <c r="M17" s="71">
        <v>1000</v>
      </c>
      <c r="N17" s="71">
        <v>2100</v>
      </c>
      <c r="O17" s="71">
        <v>67769.660929999998</v>
      </c>
      <c r="P17" s="71">
        <v>85728.453670999996</v>
      </c>
      <c r="Q17" s="71">
        <v>87587.316527000003</v>
      </c>
      <c r="R17" s="71">
        <v>91677.075179547304</v>
      </c>
      <c r="S17" s="71">
        <v>99040.154081517292</v>
      </c>
      <c r="T17" s="71">
        <v>114583.98019249146</v>
      </c>
      <c r="U17" s="171">
        <v>119008.3</v>
      </c>
      <c r="V17" s="71">
        <v>122329.40483594507</v>
      </c>
      <c r="W17" s="71">
        <v>130270.76762513506</v>
      </c>
      <c r="X17" s="71">
        <f>VLOOKUP(Table9795[[#This Row],[مؤسسات السوق المالية]],'[1]بحسب مؤسسة السوق المالية '!$D$1033:$H$1075,5,0)/1000000</f>
        <v>136782.83500213508</v>
      </c>
    </row>
    <row r="18" spans="3:24" ht="39" customHeight="1" thickBot="1">
      <c r="C18" s="85">
        <f t="shared" si="0"/>
        <v>7</v>
      </c>
      <c r="D18" s="70" t="s">
        <v>610</v>
      </c>
      <c r="E18" s="70" t="s">
        <v>979</v>
      </c>
      <c r="F18" s="72">
        <v>67351.302836190007</v>
      </c>
      <c r="G18" s="72">
        <v>74774.033206460008</v>
      </c>
      <c r="H18" s="71">
        <v>79350.71672632001</v>
      </c>
      <c r="I18" s="71">
        <v>80990.390904279993</v>
      </c>
      <c r="J18" s="71">
        <v>101181.55106741001</v>
      </c>
      <c r="K18" s="71">
        <v>91126.656000699993</v>
      </c>
      <c r="L18" s="71">
        <v>86637.267500320013</v>
      </c>
      <c r="M18" s="71">
        <v>84500.533629760001</v>
      </c>
      <c r="N18" s="71">
        <v>85411.258298649991</v>
      </c>
      <c r="O18" s="71">
        <v>93712.148830000006</v>
      </c>
      <c r="P18" s="71">
        <v>90876.315990000003</v>
      </c>
      <c r="Q18" s="71">
        <v>100999.12519999999</v>
      </c>
      <c r="R18" s="71">
        <v>103755.004</v>
      </c>
      <c r="S18" s="71">
        <v>103257.25594</v>
      </c>
      <c r="T18" s="71">
        <v>111945.25238000001</v>
      </c>
      <c r="U18" s="171">
        <v>114595.4</v>
      </c>
      <c r="V18" s="71">
        <v>116256.9152</v>
      </c>
      <c r="W18" s="71">
        <v>107513.65102</v>
      </c>
      <c r="X18" s="71">
        <f>VLOOKUP(Table9795[[#This Row],[مؤسسات السوق المالية]],'[1]بحسب مؤسسة السوق المالية '!$D$1033:$H$1075,5,0)/1000000</f>
        <v>114058.07575</v>
      </c>
    </row>
    <row r="19" spans="3:24" ht="39" customHeight="1" thickBot="1">
      <c r="C19" s="85">
        <f t="shared" si="0"/>
        <v>8</v>
      </c>
      <c r="D19" s="70" t="s">
        <v>448</v>
      </c>
      <c r="E19" s="70" t="s">
        <v>1084</v>
      </c>
      <c r="F19" s="72">
        <v>0</v>
      </c>
      <c r="G19" s="72">
        <v>6.6956509999999998</v>
      </c>
      <c r="H19" s="71">
        <v>8.5526769999999992</v>
      </c>
      <c r="I19" s="71">
        <v>1597.2166340000001</v>
      </c>
      <c r="J19" s="71">
        <v>856.13147600000002</v>
      </c>
      <c r="K19" s="71">
        <v>2564.4299030000002</v>
      </c>
      <c r="L19" s="71">
        <v>34248.581788919997</v>
      </c>
      <c r="M19" s="71">
        <v>69927.192190770002</v>
      </c>
      <c r="N19" s="71">
        <v>78251.687270929993</v>
      </c>
      <c r="O19" s="71">
        <v>85607.704516015001</v>
      </c>
      <c r="P19" s="71">
        <v>87016.655100000004</v>
      </c>
      <c r="Q19" s="71">
        <v>98487.346395999994</v>
      </c>
      <c r="R19" s="71">
        <v>102256.81490700001</v>
      </c>
      <c r="S19" s="71">
        <v>93730.729900000006</v>
      </c>
      <c r="T19" s="71">
        <v>100057.14202600002</v>
      </c>
      <c r="U19" s="171">
        <v>99849.7</v>
      </c>
      <c r="V19" s="71">
        <v>105661.88367</v>
      </c>
      <c r="W19" s="71">
        <v>100719.24436500002</v>
      </c>
      <c r="X19" s="71">
        <f>VLOOKUP(Table9795[[#This Row],[مؤسسات السوق المالية]],'[1]بحسب مؤسسة السوق المالية '!$D$1033:$H$1075,5,0)/1000000</f>
        <v>105202.06909899999</v>
      </c>
    </row>
    <row r="20" spans="3:24" ht="39" customHeight="1" thickBot="1">
      <c r="C20" s="85">
        <f t="shared" si="0"/>
        <v>9</v>
      </c>
      <c r="D20" s="70" t="s">
        <v>605</v>
      </c>
      <c r="E20" s="70" t="s">
        <v>606</v>
      </c>
      <c r="F20" s="72">
        <v>49056.946827</v>
      </c>
      <c r="G20" s="72">
        <v>50127.986747000003</v>
      </c>
      <c r="H20" s="71">
        <v>50908.008849999998</v>
      </c>
      <c r="I20" s="71">
        <v>52066.941577999998</v>
      </c>
      <c r="J20" s="71">
        <v>62202.501701000001</v>
      </c>
      <c r="K20" s="71">
        <v>62749.004952000003</v>
      </c>
      <c r="L20" s="71">
        <v>66576.917417999997</v>
      </c>
      <c r="M20" s="71">
        <v>67640.429556000003</v>
      </c>
      <c r="N20" s="71">
        <v>69274.230153509998</v>
      </c>
      <c r="O20" s="71">
        <v>70332.72821447</v>
      </c>
      <c r="P20" s="71">
        <v>71224.961096130006</v>
      </c>
      <c r="Q20" s="71">
        <v>75206.39146816</v>
      </c>
      <c r="R20" s="71">
        <v>75327.019097319993</v>
      </c>
      <c r="S20" s="71">
        <v>79353.384499239997</v>
      </c>
      <c r="T20" s="71">
        <v>85969.453574726664</v>
      </c>
      <c r="U20" s="171">
        <v>87678.7</v>
      </c>
      <c r="V20" s="71">
        <v>88918.844855326664</v>
      </c>
      <c r="W20" s="71">
        <v>89061.863535186654</v>
      </c>
      <c r="X20" s="71">
        <f>VLOOKUP(Table9795[[#This Row],[مؤسسات السوق المالية]],'[1]بحسب مؤسسة السوق المالية '!$D$1033:$H$1075,5,0)/1000000</f>
        <v>91711.506145306659</v>
      </c>
    </row>
    <row r="21" spans="3:24" ht="39" customHeight="1" thickBot="1">
      <c r="C21" s="85">
        <f t="shared" si="0"/>
        <v>10</v>
      </c>
      <c r="D21" s="70" t="s">
        <v>550</v>
      </c>
      <c r="E21" s="70" t="s">
        <v>982</v>
      </c>
      <c r="F21" s="72">
        <v>35731.230881000003</v>
      </c>
      <c r="G21" s="72">
        <v>37670.421507669998</v>
      </c>
      <c r="H21" s="71">
        <v>29261.373630169997</v>
      </c>
      <c r="I21" s="71">
        <v>29729.401254069999</v>
      </c>
      <c r="J21" s="71">
        <v>25524.950929939998</v>
      </c>
      <c r="K21" s="71">
        <v>24355.255775360001</v>
      </c>
      <c r="L21" s="71">
        <v>24504.996710630003</v>
      </c>
      <c r="M21" s="71">
        <v>24754.321918049998</v>
      </c>
      <c r="N21" s="71">
        <v>40238.915771139997</v>
      </c>
      <c r="O21" s="71">
        <v>31558.04869177</v>
      </c>
      <c r="P21" s="71">
        <v>29238.218579480003</v>
      </c>
      <c r="Q21" s="71">
        <v>28105.664667500001</v>
      </c>
      <c r="R21" s="71">
        <v>26814.250807090004</v>
      </c>
      <c r="S21" s="71">
        <v>40285.988913549998</v>
      </c>
      <c r="T21" s="71">
        <v>42539.666521949999</v>
      </c>
      <c r="U21" s="171">
        <v>43801.4</v>
      </c>
      <c r="V21" s="71">
        <v>45674.391738809994</v>
      </c>
      <c r="W21" s="71">
        <v>46247.147463739995</v>
      </c>
      <c r="X21" s="71">
        <f>VLOOKUP(Table9795[[#This Row],[مؤسسات السوق المالية]],'[1]بحسب مؤسسة السوق المالية '!$D$1033:$H$1075,5,0)/1000000</f>
        <v>48127.64891769</v>
      </c>
    </row>
    <row r="22" spans="3:24" ht="39" customHeight="1" thickBot="1">
      <c r="C22" s="85">
        <f t="shared" si="0"/>
        <v>11</v>
      </c>
      <c r="D22" s="70" t="s">
        <v>607</v>
      </c>
      <c r="E22" s="70" t="s">
        <v>983</v>
      </c>
      <c r="F22" s="72">
        <v>18662.71387811</v>
      </c>
      <c r="G22" s="72">
        <v>19704.739541919997</v>
      </c>
      <c r="H22" s="71">
        <v>20331.88344125</v>
      </c>
      <c r="I22" s="71">
        <v>18913.674225679999</v>
      </c>
      <c r="J22" s="71">
        <v>36017.141119920001</v>
      </c>
      <c r="K22" s="71">
        <v>38786.7946725</v>
      </c>
      <c r="L22" s="71">
        <v>41712.242904370003</v>
      </c>
      <c r="M22" s="71">
        <v>40686.157605980006</v>
      </c>
      <c r="N22" s="71">
        <v>30158.0224829</v>
      </c>
      <c r="O22" s="71">
        <v>46461.93935085</v>
      </c>
      <c r="P22" s="71">
        <v>47658.882317580006</v>
      </c>
      <c r="Q22" s="71">
        <v>51303.128379049995</v>
      </c>
      <c r="R22" s="71">
        <v>53001.820703999998</v>
      </c>
      <c r="S22" s="71">
        <v>45536.121499239998</v>
      </c>
      <c r="T22" s="71">
        <v>52047.287173550001</v>
      </c>
      <c r="U22" s="171">
        <v>49805.8</v>
      </c>
      <c r="V22" s="71">
        <v>62428.795277839999</v>
      </c>
      <c r="W22" s="71">
        <v>42782.361231480005</v>
      </c>
      <c r="X22" s="71">
        <f>VLOOKUP(Table9795[[#This Row],[مؤسسات السوق المالية]],'[1]بحسب مؤسسة السوق المالية '!$D$1033:$H$1075,5,0)/1000000</f>
        <v>38373.674760046502</v>
      </c>
    </row>
    <row r="23" spans="3:24" ht="39" customHeight="1" thickBot="1">
      <c r="C23" s="85">
        <f t="shared" si="0"/>
        <v>12</v>
      </c>
      <c r="D23" s="70" t="s">
        <v>505</v>
      </c>
      <c r="E23" s="70" t="s">
        <v>986</v>
      </c>
      <c r="F23" s="72">
        <v>4981.0619774899997</v>
      </c>
      <c r="G23" s="72">
        <v>5533.1472629</v>
      </c>
      <c r="H23" s="71">
        <v>6616.61538234</v>
      </c>
      <c r="I23" s="71">
        <v>6971.0403639300002</v>
      </c>
      <c r="J23" s="71">
        <v>8518.0419015799998</v>
      </c>
      <c r="K23" s="71">
        <v>12400.06649933</v>
      </c>
      <c r="L23" s="71">
        <v>11888.223714959999</v>
      </c>
      <c r="M23" s="71">
        <v>12068.187741540001</v>
      </c>
      <c r="N23" s="71">
        <v>16182.949674469999</v>
      </c>
      <c r="O23" s="71">
        <v>16710.930177692499</v>
      </c>
      <c r="P23" s="71">
        <v>19703.333511375124</v>
      </c>
      <c r="Q23" s="71">
        <v>24072.147736012619</v>
      </c>
      <c r="R23" s="71">
        <v>20178.990659377494</v>
      </c>
      <c r="S23" s="71">
        <v>21054.54126038</v>
      </c>
      <c r="T23" s="71">
        <v>22959.674155455003</v>
      </c>
      <c r="U23" s="171">
        <v>23607.7</v>
      </c>
      <c r="V23" s="71">
        <v>24951.442601262504</v>
      </c>
      <c r="W23" s="71">
        <v>25201.274959715</v>
      </c>
      <c r="X23" s="71">
        <f>VLOOKUP(Table9795[[#This Row],[مؤسسات السوق المالية]],'[1]بحسب مؤسسة السوق المالية '!$D$1033:$H$1075,5,0)/1000000</f>
        <v>25730.960330794998</v>
      </c>
    </row>
    <row r="24" spans="3:24" ht="39" customHeight="1" thickBot="1">
      <c r="C24" s="85">
        <f t="shared" si="0"/>
        <v>13</v>
      </c>
      <c r="D24" s="70" t="s">
        <v>458</v>
      </c>
      <c r="E24" s="70" t="s">
        <v>1016</v>
      </c>
      <c r="F24" s="72">
        <v>0</v>
      </c>
      <c r="G24" s="72">
        <v>0</v>
      </c>
      <c r="H24" s="71">
        <v>0</v>
      </c>
      <c r="I24" s="71">
        <v>8055</v>
      </c>
      <c r="J24" s="71">
        <v>13931.25</v>
      </c>
      <c r="K24" s="71">
        <v>14501.25</v>
      </c>
      <c r="L24" s="71">
        <v>13811.25</v>
      </c>
      <c r="M24" s="71">
        <v>13800</v>
      </c>
      <c r="N24" s="71">
        <v>13800</v>
      </c>
      <c r="O24" s="71">
        <v>14550</v>
      </c>
      <c r="P24" s="71">
        <v>14178.743281999999</v>
      </c>
      <c r="Q24" s="71">
        <v>15274.000488</v>
      </c>
      <c r="R24" s="71">
        <v>16489.22226368</v>
      </c>
      <c r="S24" s="71">
        <v>15760.893871</v>
      </c>
      <c r="T24" s="71">
        <v>15616.437055</v>
      </c>
      <c r="U24" s="171">
        <v>15576.5</v>
      </c>
      <c r="V24" s="71">
        <v>16245.017072000001</v>
      </c>
      <c r="W24" s="71">
        <v>15191.373525000001</v>
      </c>
      <c r="X24" s="71">
        <f>VLOOKUP(Table9795[[#This Row],[مؤسسات السوق المالية]],'[1]بحسب مؤسسة السوق المالية '!$D$1033:$H$1075,5,0)/1000000</f>
        <v>24280.801283000001</v>
      </c>
    </row>
    <row r="25" spans="3:24" ht="39" customHeight="1" thickBot="1">
      <c r="C25" s="85">
        <f t="shared" si="0"/>
        <v>14</v>
      </c>
      <c r="D25" s="70" t="s">
        <v>560</v>
      </c>
      <c r="E25" s="70" t="s">
        <v>1002</v>
      </c>
      <c r="F25" s="72">
        <v>13223.985073</v>
      </c>
      <c r="G25" s="72">
        <v>14433.526642000001</v>
      </c>
      <c r="H25" s="71">
        <v>14433.526642000001</v>
      </c>
      <c r="I25" s="71">
        <v>14913.809982000001</v>
      </c>
      <c r="J25" s="71">
        <v>15597.095921</v>
      </c>
      <c r="K25" s="71">
        <v>16367.195884999999</v>
      </c>
      <c r="L25" s="71">
        <v>24067.314255000001</v>
      </c>
      <c r="M25" s="71">
        <v>24560.573015999998</v>
      </c>
      <c r="N25" s="71">
        <v>23803.557935000001</v>
      </c>
      <c r="O25" s="71">
        <v>23803.558000000001</v>
      </c>
      <c r="P25" s="71">
        <v>22935.812999999998</v>
      </c>
      <c r="Q25" s="71">
        <v>22935.812999999998</v>
      </c>
      <c r="R25" s="71">
        <v>22935.812999999998</v>
      </c>
      <c r="S25" s="71">
        <v>22935.812999999998</v>
      </c>
      <c r="T25" s="71">
        <v>22935.812999999998</v>
      </c>
      <c r="U25" s="171">
        <v>22935.8</v>
      </c>
      <c r="V25" s="71">
        <v>22935.812999999998</v>
      </c>
      <c r="W25" s="71">
        <v>22935.812999999998</v>
      </c>
      <c r="X25" s="71">
        <f>VLOOKUP(Table9795[[#This Row],[مؤسسات السوق المالية]],'[1]بحسب مؤسسة السوق المالية '!$D$1033:$H$1075,5,0)/1000000</f>
        <v>22935.812999999998</v>
      </c>
    </row>
    <row r="26" spans="3:24" ht="39" customHeight="1" thickBot="1">
      <c r="C26" s="85">
        <f t="shared" si="0"/>
        <v>15</v>
      </c>
      <c r="D26" s="70" t="s">
        <v>604</v>
      </c>
      <c r="E26" s="70" t="s">
        <v>961</v>
      </c>
      <c r="F26" s="72">
        <v>15978.501244999999</v>
      </c>
      <c r="G26" s="72">
        <v>17213.636805999999</v>
      </c>
      <c r="H26" s="71">
        <v>18078.676794999999</v>
      </c>
      <c r="I26" s="71">
        <v>17245.384273</v>
      </c>
      <c r="J26" s="71">
        <v>20954.29421</v>
      </c>
      <c r="K26" s="71">
        <v>17800.580978000002</v>
      </c>
      <c r="L26" s="71">
        <v>16805.285351999999</v>
      </c>
      <c r="M26" s="71">
        <v>15335.689159</v>
      </c>
      <c r="N26" s="71">
        <v>15021.177669999999</v>
      </c>
      <c r="O26" s="71">
        <v>15968.92681648</v>
      </c>
      <c r="P26" s="71">
        <v>15185.29004344</v>
      </c>
      <c r="Q26" s="71">
        <v>15611.163635830002</v>
      </c>
      <c r="R26" s="71">
        <v>17360.17568982</v>
      </c>
      <c r="S26" s="71">
        <v>17298.704172540001</v>
      </c>
      <c r="T26" s="71">
        <v>18592.572943159998</v>
      </c>
      <c r="U26" s="171">
        <v>18189.3</v>
      </c>
      <c r="V26" s="71">
        <v>18113.477718599999</v>
      </c>
      <c r="W26" s="71">
        <v>17151.30007972</v>
      </c>
      <c r="X26" s="71">
        <f>VLOOKUP(Table9795[[#This Row],[مؤسسات السوق المالية]],'[1]بحسب مؤسسة السوق المالية '!$D$1033:$H$1075,5,0)/1000000</f>
        <v>17671.862484839996</v>
      </c>
    </row>
    <row r="27" spans="3:24" ht="39" customHeight="1" thickBot="1">
      <c r="C27" s="85">
        <f t="shared" si="0"/>
        <v>16</v>
      </c>
      <c r="D27" s="41" t="s">
        <v>558</v>
      </c>
      <c r="E27" s="70" t="s">
        <v>1000</v>
      </c>
      <c r="F27" s="72">
        <v>120.24126</v>
      </c>
      <c r="G27" s="72">
        <v>109.205251</v>
      </c>
      <c r="H27" s="71">
        <v>120.751251</v>
      </c>
      <c r="I27" s="71">
        <v>91.782319000000001</v>
      </c>
      <c r="J27" s="71">
        <v>0</v>
      </c>
      <c r="K27" s="71">
        <v>0</v>
      </c>
      <c r="L27" s="71">
        <v>0</v>
      </c>
      <c r="M27" s="71">
        <v>465</v>
      </c>
      <c r="N27" s="71">
        <v>1197</v>
      </c>
      <c r="O27" s="71">
        <v>409.47926699999999</v>
      </c>
      <c r="P27" s="71">
        <v>601.58342335999998</v>
      </c>
      <c r="Q27" s="71">
        <v>1144.43069842</v>
      </c>
      <c r="R27" s="71">
        <v>1156.8499377099999</v>
      </c>
      <c r="S27" s="71">
        <v>1855.90542168</v>
      </c>
      <c r="T27" s="71">
        <v>4924.3536493800002</v>
      </c>
      <c r="U27" s="171">
        <v>7128.3</v>
      </c>
      <c r="V27" s="71">
        <v>7793.1719999999996</v>
      </c>
      <c r="W27" s="71">
        <v>8377.1508899500004</v>
      </c>
      <c r="X27" s="71">
        <f>VLOOKUP(Table9795[[#This Row],[مؤسسات السوق المالية]],'[1]بحسب مؤسسة السوق المالية '!$D$1033:$H$1075,5,0)/1000000</f>
        <v>11713.7965500748</v>
      </c>
    </row>
    <row r="28" spans="3:24" ht="39" customHeight="1" thickBot="1">
      <c r="C28" s="85">
        <f t="shared" si="0"/>
        <v>17</v>
      </c>
      <c r="D28" s="70" t="s">
        <v>499</v>
      </c>
      <c r="E28" s="70" t="s">
        <v>985</v>
      </c>
      <c r="F28" s="72">
        <v>152923.47854041</v>
      </c>
      <c r="G28" s="72">
        <v>167217.77478110002</v>
      </c>
      <c r="H28" s="71">
        <v>171677.90414522</v>
      </c>
      <c r="I28" s="71">
        <v>185363.96074069</v>
      </c>
      <c r="J28" s="71">
        <v>209106.51722050001</v>
      </c>
      <c r="K28" s="71">
        <v>186550.04385660001</v>
      </c>
      <c r="L28" s="71">
        <v>189676.66980634999</v>
      </c>
      <c r="M28" s="71">
        <v>182707.77521600001</v>
      </c>
      <c r="N28" s="71">
        <v>174574.89924204999</v>
      </c>
      <c r="O28" s="71">
        <v>11225.4253439</v>
      </c>
      <c r="P28" s="71">
        <v>11028.619534999998</v>
      </c>
      <c r="Q28" s="71">
        <v>3346.7180245999998</v>
      </c>
      <c r="R28" s="71">
        <v>3734.0369569499999</v>
      </c>
      <c r="S28" s="71">
        <v>5681.1877482999998</v>
      </c>
      <c r="T28" s="71">
        <v>5689.6368501000006</v>
      </c>
      <c r="U28" s="171">
        <v>7544.8</v>
      </c>
      <c r="V28" s="71">
        <v>5837.1001743699999</v>
      </c>
      <c r="W28" s="71">
        <v>8761.9229178400001</v>
      </c>
      <c r="X28" s="71">
        <f>VLOOKUP(Table9795[[#This Row],[مؤسسات السوق المالية]],'[1]بحسب مؤسسة السوق المالية '!$D$1033:$H$1075,5,0)/1000000</f>
        <v>11267.901174639999</v>
      </c>
    </row>
    <row r="29" spans="3:24" ht="39" customHeight="1" thickBot="1">
      <c r="C29" s="85">
        <f t="shared" si="0"/>
        <v>18</v>
      </c>
      <c r="D29" s="70" t="s">
        <v>452</v>
      </c>
      <c r="E29" s="70" t="s">
        <v>1042</v>
      </c>
      <c r="F29" s="72">
        <v>0</v>
      </c>
      <c r="G29" s="72">
        <v>0</v>
      </c>
      <c r="H29" s="71">
        <v>478.94332582499999</v>
      </c>
      <c r="I29" s="71">
        <v>507.87333224999998</v>
      </c>
      <c r="J29" s="71">
        <v>457.37234036250004</v>
      </c>
      <c r="K29" s="71">
        <v>395.52568537500002</v>
      </c>
      <c r="L29" s="71">
        <v>366.80547543749998</v>
      </c>
      <c r="M29" s="71">
        <v>3263.1983491799997</v>
      </c>
      <c r="N29" s="71">
        <v>3555.6893001900003</v>
      </c>
      <c r="O29" s="71">
        <v>3576.9426771794601</v>
      </c>
      <c r="P29" s="71">
        <v>3727.3555299158716</v>
      </c>
      <c r="Q29" s="71">
        <v>4110.4195544055119</v>
      </c>
      <c r="R29" s="71">
        <v>5089.6623409486338</v>
      </c>
      <c r="S29" s="71">
        <v>5344.8079388002761</v>
      </c>
      <c r="T29" s="71">
        <v>5762.1838704688735</v>
      </c>
      <c r="U29" s="171">
        <v>5733.9</v>
      </c>
      <c r="V29" s="71">
        <v>6532.8554526201315</v>
      </c>
      <c r="W29" s="71">
        <v>6844.9178910460396</v>
      </c>
      <c r="X29" s="71">
        <f>VLOOKUP(Table9795[[#This Row],[مؤسسات السوق المالية]],'[1]بحسب مؤسسة السوق المالية '!$D$1033:$H$1075,5,0)/1000000</f>
        <v>7499.5780039582487</v>
      </c>
    </row>
    <row r="30" spans="3:24" ht="39" customHeight="1" thickBot="1">
      <c r="C30" s="85">
        <f t="shared" si="0"/>
        <v>19</v>
      </c>
      <c r="D30" s="70" t="s">
        <v>542</v>
      </c>
      <c r="E30" s="70" t="s">
        <v>1029</v>
      </c>
      <c r="F30" s="72">
        <v>7218.0060999999996</v>
      </c>
      <c r="G30" s="72">
        <v>7218.0060999999996</v>
      </c>
      <c r="H30" s="71">
        <v>7218.0060999999996</v>
      </c>
      <c r="I30" s="71">
        <v>7218.0060999999996</v>
      </c>
      <c r="J30" s="71">
        <v>7367.5060999999996</v>
      </c>
      <c r="K30" s="71">
        <v>7367.5060999999996</v>
      </c>
      <c r="L30" s="71">
        <v>7735.0685800000001</v>
      </c>
      <c r="M30" s="71">
        <v>7735.0685800000001</v>
      </c>
      <c r="N30" s="71">
        <v>7495.0685800000001</v>
      </c>
      <c r="O30" s="71">
        <v>7495.0690000000004</v>
      </c>
      <c r="P30" s="71">
        <v>5385.0685800000001</v>
      </c>
      <c r="Q30" s="71">
        <v>5385.0685800000001</v>
      </c>
      <c r="R30" s="71">
        <v>5385.0685800000001</v>
      </c>
      <c r="S30" s="71">
        <v>5576.5291351000005</v>
      </c>
      <c r="T30" s="71">
        <v>5576.5291351000005</v>
      </c>
      <c r="U30" s="171">
        <v>6287.8</v>
      </c>
      <c r="V30" s="71">
        <v>6287.7910000000002</v>
      </c>
      <c r="W30" s="71">
        <v>6157.7486057400001</v>
      </c>
      <c r="X30" s="71">
        <f>VLOOKUP(Table9795[[#This Row],[مؤسسات السوق المالية]],'[1]بحسب مؤسسة السوق المالية '!$D$1033:$H$1075,5,0)/1000000</f>
        <v>6157.7486057400001</v>
      </c>
    </row>
    <row r="31" spans="3:24" ht="39" customHeight="1" thickBot="1">
      <c r="C31" s="85">
        <f t="shared" si="0"/>
        <v>20</v>
      </c>
      <c r="D31" s="70" t="s">
        <v>493</v>
      </c>
      <c r="E31" s="70" t="s">
        <v>494</v>
      </c>
      <c r="F31" s="71" t="s">
        <v>5</v>
      </c>
      <c r="G31" s="71" t="s">
        <v>5</v>
      </c>
      <c r="H31" s="71" t="s">
        <v>5</v>
      </c>
      <c r="I31" s="71" t="s">
        <v>5</v>
      </c>
      <c r="J31" s="71" t="s">
        <v>5</v>
      </c>
      <c r="K31" s="71" t="s">
        <v>5</v>
      </c>
      <c r="L31" s="71" t="s">
        <v>5</v>
      </c>
      <c r="M31" s="71" t="s">
        <v>5</v>
      </c>
      <c r="N31" s="71" t="s">
        <v>5</v>
      </c>
      <c r="O31" s="71" t="s">
        <v>5</v>
      </c>
      <c r="P31" s="71" t="s">
        <v>5</v>
      </c>
      <c r="Q31" s="71" t="s">
        <v>5</v>
      </c>
      <c r="R31" s="71" t="s">
        <v>5</v>
      </c>
      <c r="S31" s="71" t="s">
        <v>5</v>
      </c>
      <c r="T31" s="71" t="s">
        <v>5</v>
      </c>
      <c r="U31" s="171" t="s">
        <v>5</v>
      </c>
      <c r="V31" s="71" t="s">
        <v>5</v>
      </c>
      <c r="W31" s="71" t="s">
        <v>5</v>
      </c>
      <c r="X31" s="71">
        <f>VLOOKUP(Table9795[[#This Row],[مؤسسات السوق المالية]],'[1]بحسب مؤسسة السوق المالية '!$D$1033:$H$1075,5,0)/1000000</f>
        <v>5746.0864789699999</v>
      </c>
    </row>
    <row r="32" spans="3:24" ht="39" customHeight="1" thickBot="1">
      <c r="C32" s="85">
        <f t="shared" si="0"/>
        <v>21</v>
      </c>
      <c r="D32" s="70" t="s">
        <v>446</v>
      </c>
      <c r="E32" s="70" t="s">
        <v>990</v>
      </c>
      <c r="F32" s="72">
        <v>14098.943832999999</v>
      </c>
      <c r="G32" s="72">
        <v>23719.569871200001</v>
      </c>
      <c r="H32" s="71">
        <v>24991.229128499999</v>
      </c>
      <c r="I32" s="71">
        <v>22725.962964400002</v>
      </c>
      <c r="J32" s="71">
        <v>22429.273205199999</v>
      </c>
      <c r="K32" s="71">
        <v>22686.4737307</v>
      </c>
      <c r="L32" s="71">
        <v>19772.783774539999</v>
      </c>
      <c r="M32" s="71">
        <v>15631.16886358</v>
      </c>
      <c r="N32" s="71">
        <v>15042.6230615</v>
      </c>
      <c r="O32" s="71">
        <v>1622.69679318</v>
      </c>
      <c r="P32" s="71">
        <v>1516.80668474</v>
      </c>
      <c r="Q32" s="71">
        <v>1647.8868988900001</v>
      </c>
      <c r="R32" s="71">
        <v>1315.8122210300003</v>
      </c>
      <c r="S32" s="71">
        <v>1285.63386743</v>
      </c>
      <c r="T32" s="71">
        <v>1455.8048890399998</v>
      </c>
      <c r="U32" s="171">
        <v>5863.6</v>
      </c>
      <c r="V32" s="71">
        <v>6181.7772120299978</v>
      </c>
      <c r="W32" s="71">
        <v>5940.4170186900028</v>
      </c>
      <c r="X32" s="71">
        <f>VLOOKUP(Table9795[[#This Row],[مؤسسات السوق المالية]],'[1]بحسب مؤسسة السوق المالية '!$D$1033:$H$1075,5,0)/1000000</f>
        <v>5459.5250665600015</v>
      </c>
    </row>
    <row r="33" spans="3:24" ht="39" customHeight="1" thickBot="1">
      <c r="C33" s="85">
        <f t="shared" si="0"/>
        <v>22</v>
      </c>
      <c r="D33" s="70" t="s">
        <v>450</v>
      </c>
      <c r="E33" s="70" t="s">
        <v>1006</v>
      </c>
      <c r="F33" s="72">
        <v>8093.8383039999999</v>
      </c>
      <c r="G33" s="72">
        <v>9775.4415649999992</v>
      </c>
      <c r="H33" s="71">
        <v>10430.451316000001</v>
      </c>
      <c r="I33" s="71">
        <v>10085.679416000001</v>
      </c>
      <c r="J33" s="71">
        <v>12239.105944999999</v>
      </c>
      <c r="K33" s="71">
        <v>11400.958385</v>
      </c>
      <c r="L33" s="71">
        <v>1750.9891250000001</v>
      </c>
      <c r="M33" s="71">
        <v>10370.1395299</v>
      </c>
      <c r="N33" s="71">
        <v>10557.02606127</v>
      </c>
      <c r="O33" s="71">
        <v>2236.9131069699997</v>
      </c>
      <c r="P33" s="71">
        <v>1803.3146088399999</v>
      </c>
      <c r="Q33" s="71">
        <v>2051.2910000000002</v>
      </c>
      <c r="R33" s="71">
        <v>2248.8470000000002</v>
      </c>
      <c r="S33" s="71">
        <v>2772.8560000000002</v>
      </c>
      <c r="T33" s="71">
        <v>2691.6219999999998</v>
      </c>
      <c r="U33" s="171">
        <v>2892.5</v>
      </c>
      <c r="V33" s="71">
        <v>3037.9450000000002</v>
      </c>
      <c r="W33" s="71">
        <v>2767.835</v>
      </c>
      <c r="X33" s="71">
        <f>VLOOKUP(Table9795[[#This Row],[مؤسسات السوق المالية]],'[1]بحسب مؤسسة السوق المالية '!$D$1033:$H$1075,5,0)/1000000</f>
        <v>3799.1619999999998</v>
      </c>
    </row>
    <row r="34" spans="3:24" ht="39" customHeight="1" thickBot="1">
      <c r="C34" s="85">
        <f t="shared" si="0"/>
        <v>23</v>
      </c>
      <c r="D34" s="70" t="s">
        <v>511</v>
      </c>
      <c r="E34" s="70" t="s">
        <v>974</v>
      </c>
      <c r="F34" s="71" t="s">
        <v>5</v>
      </c>
      <c r="G34" s="71" t="s">
        <v>5</v>
      </c>
      <c r="H34" s="71" t="s">
        <v>5</v>
      </c>
      <c r="I34" s="71" t="s">
        <v>5</v>
      </c>
      <c r="J34" s="71" t="s">
        <v>5</v>
      </c>
      <c r="K34" s="71" t="s">
        <v>5</v>
      </c>
      <c r="L34" s="71" t="s">
        <v>5</v>
      </c>
      <c r="M34" s="71" t="s">
        <v>5</v>
      </c>
      <c r="N34" s="71">
        <v>90.276269999999997</v>
      </c>
      <c r="O34" s="71">
        <v>93.588999999999999</v>
      </c>
      <c r="P34" s="71">
        <v>93.588999999999999</v>
      </c>
      <c r="Q34" s="71">
        <v>93.588999999999999</v>
      </c>
      <c r="R34" s="71">
        <v>93.588999999999999</v>
      </c>
      <c r="S34" s="71">
        <v>88.697928000000005</v>
      </c>
      <c r="T34" s="71">
        <v>1217.1180199999999</v>
      </c>
      <c r="U34" s="171">
        <v>1522.6</v>
      </c>
      <c r="V34" s="71">
        <v>2279.4057870000001</v>
      </c>
      <c r="W34" s="71">
        <v>2369.0915876700001</v>
      </c>
      <c r="X34" s="71">
        <f>VLOOKUP(Table9795[[#This Row],[مؤسسات السوق المالية]],'[1]بحسب مؤسسة السوق المالية '!$D$1033:$H$1075,5,0)/1000000</f>
        <v>3771.2795881300003</v>
      </c>
    </row>
    <row r="35" spans="3:24" ht="39" customHeight="1" thickBot="1">
      <c r="C35" s="85">
        <f t="shared" si="0"/>
        <v>24</v>
      </c>
      <c r="D35" s="70" t="s">
        <v>479</v>
      </c>
      <c r="E35" s="70" t="s">
        <v>1007</v>
      </c>
      <c r="F35" s="72">
        <v>2991.32493892</v>
      </c>
      <c r="G35" s="72">
        <v>2995.47361748</v>
      </c>
      <c r="H35" s="71">
        <v>3182.92380198</v>
      </c>
      <c r="I35" s="71">
        <v>2796.6773270600002</v>
      </c>
      <c r="J35" s="71">
        <v>3134.3329224200002</v>
      </c>
      <c r="K35" s="71">
        <v>2709.1744196999998</v>
      </c>
      <c r="L35" s="71">
        <v>2446.3646734200001</v>
      </c>
      <c r="M35" s="71">
        <v>2357.9243188400001</v>
      </c>
      <c r="N35" s="71">
        <v>2206.3224989999999</v>
      </c>
      <c r="O35" s="71">
        <v>2497.1476240000002</v>
      </c>
      <c r="P35" s="71">
        <v>2474.7000200000002</v>
      </c>
      <c r="Q35" s="71">
        <v>2557.163845</v>
      </c>
      <c r="R35" s="71">
        <v>2814.521002</v>
      </c>
      <c r="S35" s="71">
        <v>2742.7357389999997</v>
      </c>
      <c r="T35" s="71">
        <v>2755.624409</v>
      </c>
      <c r="U35" s="171">
        <v>2602.9</v>
      </c>
      <c r="V35" s="71">
        <v>2617.2536110000001</v>
      </c>
      <c r="W35" s="71">
        <v>2553.6799380000002</v>
      </c>
      <c r="X35" s="71">
        <f>VLOOKUP(Table9795[[#This Row],[مؤسسات السوق المالية]],'[1]بحسب مؤسسة السوق المالية '!$D$1033:$H$1075,5,0)/1000000</f>
        <v>2581.0679610000007</v>
      </c>
    </row>
    <row r="36" spans="3:24" ht="39" customHeight="1" thickBot="1">
      <c r="C36" s="85">
        <f t="shared" si="0"/>
        <v>25</v>
      </c>
      <c r="D36" s="70" t="s">
        <v>554</v>
      </c>
      <c r="E36" s="70" t="s">
        <v>1028</v>
      </c>
      <c r="F36" s="72">
        <v>178.90826138999998</v>
      </c>
      <c r="G36" s="72">
        <v>201.838866</v>
      </c>
      <c r="H36" s="71">
        <v>237.51398716999998</v>
      </c>
      <c r="I36" s="71">
        <v>204.08093199999999</v>
      </c>
      <c r="J36" s="71">
        <v>172.75234524000001</v>
      </c>
      <c r="K36" s="71">
        <v>159.98809561000002</v>
      </c>
      <c r="L36" s="71">
        <v>555.15128100000004</v>
      </c>
      <c r="M36" s="71">
        <v>468.30326479000001</v>
      </c>
      <c r="N36" s="71">
        <v>425.96819791000001</v>
      </c>
      <c r="O36" s="71">
        <v>493.48927612</v>
      </c>
      <c r="P36" s="71">
        <v>355.75967119000001</v>
      </c>
      <c r="Q36" s="71">
        <v>353.37829751000004</v>
      </c>
      <c r="R36" s="71">
        <v>378.91788951000001</v>
      </c>
      <c r="S36" s="71">
        <v>405.78696432000004</v>
      </c>
      <c r="T36" s="71">
        <v>416.97002524999999</v>
      </c>
      <c r="U36" s="171">
        <v>631</v>
      </c>
      <c r="V36" s="71">
        <v>1159.6384692899999</v>
      </c>
      <c r="W36" s="71">
        <v>1170.7394831199999</v>
      </c>
      <c r="X36" s="71">
        <f>VLOOKUP(Table9795[[#This Row],[مؤسسات السوق المالية]],'[1]بحسب مؤسسة السوق المالية '!$D$1033:$H$1075,5,0)/1000000</f>
        <v>1311.62979294</v>
      </c>
    </row>
    <row r="37" spans="3:24" ht="39" customHeight="1" thickBot="1">
      <c r="C37" s="85">
        <f t="shared" si="0"/>
        <v>26</v>
      </c>
      <c r="D37" s="70" t="s">
        <v>538</v>
      </c>
      <c r="E37" s="70" t="s">
        <v>1005</v>
      </c>
      <c r="F37" s="72">
        <v>1222.8201333699999</v>
      </c>
      <c r="G37" s="72">
        <v>22170.46408288</v>
      </c>
      <c r="H37" s="71">
        <v>22238.308812430001</v>
      </c>
      <c r="I37" s="71">
        <v>3611.7437824499998</v>
      </c>
      <c r="J37" s="71">
        <v>4306.2497979</v>
      </c>
      <c r="K37" s="71">
        <v>3581.1167035600001</v>
      </c>
      <c r="L37" s="71">
        <v>3617.8907382800003</v>
      </c>
      <c r="M37" s="71">
        <v>2909.1799522600004</v>
      </c>
      <c r="N37" s="71">
        <v>2926.19</v>
      </c>
      <c r="O37" s="71">
        <v>3108.4335390000001</v>
      </c>
      <c r="P37" s="71">
        <v>3108.4335390000001</v>
      </c>
      <c r="Q37" s="71">
        <v>773.56136208999988</v>
      </c>
      <c r="R37" s="71">
        <v>843.76496824000003</v>
      </c>
      <c r="S37" s="71">
        <v>1772.7824031600001</v>
      </c>
      <c r="T37" s="71">
        <v>1555.3903057999999</v>
      </c>
      <c r="U37" s="171">
        <v>1961</v>
      </c>
      <c r="V37" s="71">
        <v>871.74150003000011</v>
      </c>
      <c r="W37" s="71">
        <v>961.17899317000001</v>
      </c>
      <c r="X37" s="71">
        <f>VLOOKUP(Table9795[[#This Row],[مؤسسات السوق المالية]],'[1]بحسب مؤسسة السوق المالية '!$D$1033:$H$1075,5,0)/1000000</f>
        <v>1030.7393635899998</v>
      </c>
    </row>
    <row r="38" spans="3:24" ht="39" customHeight="1" thickBot="1">
      <c r="C38" s="85">
        <f t="shared" si="0"/>
        <v>27</v>
      </c>
      <c r="D38" s="70" t="s">
        <v>532</v>
      </c>
      <c r="E38" s="70" t="s">
        <v>1010</v>
      </c>
      <c r="F38" s="72">
        <v>1702.4238262399999</v>
      </c>
      <c r="G38" s="72">
        <v>1876.24898398</v>
      </c>
      <c r="H38" s="71">
        <v>2066.2012061400001</v>
      </c>
      <c r="I38" s="71">
        <v>2420.7573507299999</v>
      </c>
      <c r="J38" s="71">
        <v>2572.7227588999999</v>
      </c>
      <c r="K38" s="71">
        <v>2542.4469895700004</v>
      </c>
      <c r="L38" s="71">
        <v>0</v>
      </c>
      <c r="M38" s="71">
        <v>0</v>
      </c>
      <c r="N38" s="71">
        <v>0</v>
      </c>
      <c r="O38" s="71">
        <v>0</v>
      </c>
      <c r="P38" s="71">
        <v>0</v>
      </c>
      <c r="Q38" s="71">
        <v>0</v>
      </c>
      <c r="R38" s="71">
        <v>0</v>
      </c>
      <c r="S38" s="71">
        <v>0</v>
      </c>
      <c r="T38" s="71">
        <v>0</v>
      </c>
      <c r="U38" s="171">
        <v>0</v>
      </c>
      <c r="V38" s="71">
        <v>0</v>
      </c>
      <c r="W38" s="71">
        <v>694.10778386000004</v>
      </c>
      <c r="X38" s="71">
        <f>VLOOKUP(Table9795[[#This Row],[مؤسسات السوق المالية]],'[1]بحسب مؤسسة السوق المالية '!$D$1033:$H$1075,5,0)/1000000</f>
        <v>843.19933733000005</v>
      </c>
    </row>
    <row r="39" spans="3:24" ht="39" customHeight="1" thickBot="1">
      <c r="C39" s="85">
        <f t="shared" si="0"/>
        <v>28</v>
      </c>
      <c r="D39" s="70" t="s">
        <v>464</v>
      </c>
      <c r="E39" s="70" t="s">
        <v>981</v>
      </c>
      <c r="F39" s="72">
        <v>33.852207</v>
      </c>
      <c r="G39" s="72">
        <v>38.157802799999999</v>
      </c>
      <c r="H39" s="71">
        <v>41.6018568</v>
      </c>
      <c r="I39" s="71">
        <v>87.228720499999994</v>
      </c>
      <c r="J39" s="71">
        <v>129.63043905000001</v>
      </c>
      <c r="K39" s="71">
        <v>118.54663504000001</v>
      </c>
      <c r="L39" s="71">
        <v>122.81559339</v>
      </c>
      <c r="M39" s="71">
        <v>129.16186881000002</v>
      </c>
      <c r="N39" s="71">
        <v>167.67173697999999</v>
      </c>
      <c r="O39" s="71">
        <v>200.80480074000002</v>
      </c>
      <c r="P39" s="71">
        <v>187.45341088000001</v>
      </c>
      <c r="Q39" s="71">
        <v>436.30330954999994</v>
      </c>
      <c r="R39" s="71">
        <v>673.88037477</v>
      </c>
      <c r="S39" s="71">
        <v>513.30147999999997</v>
      </c>
      <c r="T39" s="71">
        <v>860.19750864000014</v>
      </c>
      <c r="U39" s="71">
        <v>856.2</v>
      </c>
      <c r="V39" s="71">
        <v>710.41969809</v>
      </c>
      <c r="W39" s="71">
        <v>609.91800000000001</v>
      </c>
      <c r="X39" s="71">
        <f>VLOOKUP(Table9795[[#This Row],[مؤسسات السوق المالية]],'[1]بحسب مؤسسة السوق المالية '!$D$1033:$H$1075,5,0)/1000000</f>
        <v>621.02593538999997</v>
      </c>
    </row>
    <row r="40" spans="3:24" ht="39" customHeight="1" thickBot="1">
      <c r="C40" s="85">
        <f t="shared" si="0"/>
        <v>29</v>
      </c>
      <c r="D40" s="70" t="s">
        <v>473</v>
      </c>
      <c r="E40" s="70" t="s">
        <v>1024</v>
      </c>
      <c r="F40" s="71" t="s">
        <v>5</v>
      </c>
      <c r="G40" s="71" t="s">
        <v>5</v>
      </c>
      <c r="H40" s="71" t="s">
        <v>5</v>
      </c>
      <c r="I40" s="71" t="s">
        <v>5</v>
      </c>
      <c r="J40" s="71" t="s">
        <v>5</v>
      </c>
      <c r="K40" s="71" t="s">
        <v>5</v>
      </c>
      <c r="L40" s="71" t="s">
        <v>5</v>
      </c>
      <c r="M40" s="71" t="s">
        <v>5</v>
      </c>
      <c r="N40" s="71" t="s">
        <v>5</v>
      </c>
      <c r="O40" s="71" t="s">
        <v>5</v>
      </c>
      <c r="P40" s="71" t="s">
        <v>5</v>
      </c>
      <c r="Q40" s="71">
        <v>331.36399999999998</v>
      </c>
      <c r="R40" s="71">
        <v>331.36399999999998</v>
      </c>
      <c r="S40" s="71">
        <v>331.36399999999998</v>
      </c>
      <c r="T40" s="71">
        <v>331.36399999999998</v>
      </c>
      <c r="U40" s="171">
        <v>331.4</v>
      </c>
      <c r="V40" s="71">
        <v>331.36399999999998</v>
      </c>
      <c r="W40" s="71">
        <v>331.36399999999998</v>
      </c>
      <c r="X40" s="71">
        <f>VLOOKUP(Table9795[[#This Row],[مؤسسات السوق المالية]],'[1]بحسب مؤسسة السوق المالية '!$D$1033:$H$1075,5,0)/1000000</f>
        <v>331.36399999999998</v>
      </c>
    </row>
    <row r="41" spans="3:24" ht="39" customHeight="1" thickBot="1">
      <c r="C41" s="85">
        <f t="shared" si="0"/>
        <v>30</v>
      </c>
      <c r="D41" s="70" t="s">
        <v>522</v>
      </c>
      <c r="E41" s="70" t="s">
        <v>1001</v>
      </c>
      <c r="F41" s="72">
        <v>134.035616</v>
      </c>
      <c r="G41" s="72">
        <v>139.74736100000001</v>
      </c>
      <c r="H41" s="71">
        <v>155.74024700000001</v>
      </c>
      <c r="I41" s="71">
        <v>176.4929205</v>
      </c>
      <c r="J41" s="71">
        <v>201.93059</v>
      </c>
      <c r="K41" s="71">
        <v>189.98844374999999</v>
      </c>
      <c r="L41" s="71">
        <v>208.4381065</v>
      </c>
      <c r="M41" s="71">
        <v>193.02825884999999</v>
      </c>
      <c r="N41" s="71">
        <v>143.928302</v>
      </c>
      <c r="O41" s="71">
        <v>189.6805809</v>
      </c>
      <c r="P41" s="71">
        <v>214.43218125000001</v>
      </c>
      <c r="Q41" s="71">
        <v>255.50399999999999</v>
      </c>
      <c r="R41" s="71">
        <v>267.52122778</v>
      </c>
      <c r="S41" s="71">
        <v>267.52122778</v>
      </c>
      <c r="T41" s="71">
        <v>331.12535000000003</v>
      </c>
      <c r="U41" s="171">
        <v>315.2</v>
      </c>
      <c r="V41" s="71">
        <v>315.22776960000004</v>
      </c>
      <c r="W41" s="71">
        <v>315.22776960000004</v>
      </c>
      <c r="X41" s="71">
        <f>VLOOKUP(Table9795[[#This Row],[مؤسسات السوق المالية]],'[1]بحسب مؤسسة السوق المالية '!$D$1033:$H$1075,5,0)/1000000</f>
        <v>315.22776960000004</v>
      </c>
    </row>
    <row r="42" spans="3:24" ht="39" customHeight="1" thickBot="1">
      <c r="C42" s="85">
        <f t="shared" si="0"/>
        <v>31</v>
      </c>
      <c r="D42" s="70" t="s">
        <v>552</v>
      </c>
      <c r="E42" s="70" t="s">
        <v>1030</v>
      </c>
      <c r="F42" s="72">
        <v>383.628648</v>
      </c>
      <c r="G42" s="72">
        <v>363.02319</v>
      </c>
      <c r="H42" s="71">
        <v>364.81233600000002</v>
      </c>
      <c r="I42" s="71">
        <v>224.15560199999999</v>
      </c>
      <c r="J42" s="71">
        <v>197.904652</v>
      </c>
      <c r="K42" s="71">
        <v>806.60992999999996</v>
      </c>
      <c r="L42" s="71">
        <v>816.60992999999996</v>
      </c>
      <c r="M42" s="71">
        <v>1074.2516860000001</v>
      </c>
      <c r="N42" s="71">
        <v>1173.0377269999999</v>
      </c>
      <c r="O42" s="71">
        <v>1101.4979450000001</v>
      </c>
      <c r="P42" s="71">
        <v>1351.3558840000001</v>
      </c>
      <c r="Q42" s="71">
        <v>1330.0820630000001</v>
      </c>
      <c r="R42" s="71">
        <v>1286.5431510000001</v>
      </c>
      <c r="S42" s="71">
        <v>1180.2755890000001</v>
      </c>
      <c r="T42" s="71">
        <v>383.903752</v>
      </c>
      <c r="U42" s="171">
        <v>311.8</v>
      </c>
      <c r="V42" s="71">
        <v>301.80394699999999</v>
      </c>
      <c r="W42" s="71">
        <v>301.80394699999999</v>
      </c>
      <c r="X42" s="71">
        <f>VLOOKUP(Table9795[[#This Row],[مؤسسات السوق المالية]],'[1]بحسب مؤسسة السوق المالية '!$D$1033:$H$1075,5,0)/1000000</f>
        <v>290.83753899999999</v>
      </c>
    </row>
    <row r="43" spans="3:24" ht="39" customHeight="1" thickBot="1">
      <c r="C43" s="85">
        <f t="shared" si="0"/>
        <v>32</v>
      </c>
      <c r="D43" s="70" t="s">
        <v>566</v>
      </c>
      <c r="E43" s="70" t="s">
        <v>1065</v>
      </c>
      <c r="F43" s="71" t="s">
        <v>5</v>
      </c>
      <c r="G43" s="71" t="s">
        <v>5</v>
      </c>
      <c r="H43" s="71" t="s">
        <v>5</v>
      </c>
      <c r="I43" s="71" t="s">
        <v>5</v>
      </c>
      <c r="J43" s="71" t="s">
        <v>5</v>
      </c>
      <c r="K43" s="71" t="s">
        <v>5</v>
      </c>
      <c r="L43" s="71" t="s">
        <v>5</v>
      </c>
      <c r="M43" s="71" t="s">
        <v>5</v>
      </c>
      <c r="N43" s="71" t="s">
        <v>5</v>
      </c>
      <c r="O43" s="71" t="s">
        <v>5</v>
      </c>
      <c r="P43" s="71" t="s">
        <v>5</v>
      </c>
      <c r="Q43" s="71" t="s">
        <v>5</v>
      </c>
      <c r="R43" s="71">
        <v>170.87700000000001</v>
      </c>
      <c r="S43" s="71">
        <v>163.20846599999999</v>
      </c>
      <c r="T43" s="71">
        <v>164.51729865000001</v>
      </c>
      <c r="U43" s="171">
        <v>169</v>
      </c>
      <c r="V43" s="71">
        <v>195.87946518999999</v>
      </c>
      <c r="W43" s="71">
        <v>208.625</v>
      </c>
      <c r="X43" s="71">
        <f>VLOOKUP(Table9795[[#This Row],[مؤسسات السوق المالية]],'[1]بحسب مؤسسة السوق المالية '!$D$1033:$H$1075,5,0)/1000000</f>
        <v>280.95699999999999</v>
      </c>
    </row>
    <row r="44" spans="3:24" ht="39" customHeight="1" thickBot="1">
      <c r="C44" s="85">
        <f t="shared" si="0"/>
        <v>33</v>
      </c>
      <c r="D44" s="70" t="s">
        <v>1085</v>
      </c>
      <c r="E44" s="70" t="s">
        <v>643</v>
      </c>
      <c r="F44" s="72">
        <v>3440.4573580000001</v>
      </c>
      <c r="G44" s="72">
        <v>4008.8167549999998</v>
      </c>
      <c r="H44" s="71">
        <v>4106.1910019999996</v>
      </c>
      <c r="I44" s="71">
        <v>5237.1697320000003</v>
      </c>
      <c r="J44" s="71">
        <v>6061.01163</v>
      </c>
      <c r="K44" s="71">
        <v>5149.5577199999998</v>
      </c>
      <c r="L44" s="71">
        <v>3878.9229999999998</v>
      </c>
      <c r="M44" s="71">
        <v>3545.8618320300002</v>
      </c>
      <c r="N44" s="71">
        <v>3919.3410646299999</v>
      </c>
      <c r="O44" s="71">
        <v>22.097999999999999</v>
      </c>
      <c r="P44" s="71">
        <v>21.969376</v>
      </c>
      <c r="Q44" s="71">
        <v>22.934427850000006</v>
      </c>
      <c r="R44" s="71">
        <v>23.941631569999995</v>
      </c>
      <c r="S44" s="71">
        <v>23.332880469999999</v>
      </c>
      <c r="T44" s="71">
        <v>31.142042159999995</v>
      </c>
      <c r="U44" s="171">
        <v>33.799999999999997</v>
      </c>
      <c r="V44" s="71">
        <v>38.768139179999999</v>
      </c>
      <c r="W44" s="71">
        <v>29.317229140000002</v>
      </c>
      <c r="X44" s="71">
        <f>VLOOKUP(Table9795[[#This Row],[مؤسسات السوق المالية]],'[1]بحسب مؤسسة السوق المالية '!$D$1033:$H$1075,5,0)/1000000</f>
        <v>29.72605188</v>
      </c>
    </row>
    <row r="45" spans="3:24" ht="39" customHeight="1" thickBot="1">
      <c r="C45" s="85">
        <f t="shared" si="0"/>
        <v>34</v>
      </c>
      <c r="D45" s="70" t="s">
        <v>481</v>
      </c>
      <c r="E45" s="70" t="s">
        <v>482</v>
      </c>
      <c r="F45" s="71" t="s">
        <v>5</v>
      </c>
      <c r="G45" s="71" t="s">
        <v>5</v>
      </c>
      <c r="H45" s="71" t="s">
        <v>5</v>
      </c>
      <c r="I45" s="71" t="s">
        <v>5</v>
      </c>
      <c r="J45" s="71" t="s">
        <v>5</v>
      </c>
      <c r="K45" s="71" t="s">
        <v>5</v>
      </c>
      <c r="L45" s="71" t="s">
        <v>5</v>
      </c>
      <c r="M45" s="71" t="s">
        <v>5</v>
      </c>
      <c r="N45" s="71" t="s">
        <v>5</v>
      </c>
      <c r="O45" s="71" t="s">
        <v>5</v>
      </c>
      <c r="P45" s="71" t="s">
        <v>5</v>
      </c>
      <c r="Q45" s="71" t="s">
        <v>5</v>
      </c>
      <c r="R45" s="71" t="s">
        <v>5</v>
      </c>
      <c r="S45" s="71" t="s">
        <v>5</v>
      </c>
      <c r="T45" s="71" t="s">
        <v>5</v>
      </c>
      <c r="U45" s="171" t="s">
        <v>5</v>
      </c>
      <c r="V45" s="71" t="s">
        <v>5</v>
      </c>
      <c r="W45" s="71" t="s">
        <v>5</v>
      </c>
      <c r="X45" s="71">
        <f>VLOOKUP(Table9795[[#This Row],[مؤسسات السوق المالية]],'[1]بحسب مؤسسة السوق المالية '!$D$1033:$H$1075,5,0)/1000000</f>
        <v>13.2522</v>
      </c>
    </row>
    <row r="46" spans="3:24" ht="39" customHeight="1" thickBot="1">
      <c r="C46" s="85">
        <f t="shared" si="0"/>
        <v>35</v>
      </c>
      <c r="D46" s="70" t="s">
        <v>489</v>
      </c>
      <c r="E46" s="70" t="s">
        <v>998</v>
      </c>
      <c r="F46" s="72">
        <v>68.709000639999999</v>
      </c>
      <c r="G46" s="72">
        <v>70.20052634999999</v>
      </c>
      <c r="H46" s="71">
        <v>64.627474899999996</v>
      </c>
      <c r="I46" s="71">
        <v>168.77408803999998</v>
      </c>
      <c r="J46" s="71">
        <v>130.80884468000002</v>
      </c>
      <c r="K46" s="71">
        <v>113.25089076</v>
      </c>
      <c r="L46" s="71">
        <v>95.89670765999999</v>
      </c>
      <c r="M46" s="71">
        <v>85.766344310000008</v>
      </c>
      <c r="N46" s="71">
        <v>0</v>
      </c>
      <c r="O46" s="71">
        <v>6.9125223600000005</v>
      </c>
      <c r="P46" s="71">
        <v>6.2376691700000002</v>
      </c>
      <c r="Q46" s="71">
        <v>7.2009599400000006</v>
      </c>
      <c r="R46" s="71">
        <v>9.618883219999999</v>
      </c>
      <c r="S46" s="71">
        <v>9.2010000000000005</v>
      </c>
      <c r="T46" s="71">
        <v>9.4499999999999993</v>
      </c>
      <c r="U46" s="71">
        <v>8.6999999999999993</v>
      </c>
      <c r="V46" s="71">
        <v>5.9290000000000003</v>
      </c>
      <c r="W46" s="71">
        <v>5.3069351600000001</v>
      </c>
      <c r="X46" s="71">
        <f>VLOOKUP(Table9795[[#This Row],[مؤسسات السوق المالية]],'[1]بحسب مؤسسة السوق المالية '!$D$1033:$H$1075,5,0)/1000000</f>
        <v>5.2418091000000002</v>
      </c>
    </row>
    <row r="47" spans="3:24" ht="39" hidden="1" customHeight="1" thickBot="1">
      <c r="C47" s="85">
        <f t="shared" si="0"/>
        <v>36</v>
      </c>
      <c r="D47" s="70" t="s">
        <v>738</v>
      </c>
      <c r="E47" s="70" t="s">
        <v>1035</v>
      </c>
      <c r="F47" s="72">
        <v>1.4334659999999999</v>
      </c>
      <c r="G47" s="72">
        <v>2.8372000000000001E-2</v>
      </c>
      <c r="H47" s="71">
        <v>0</v>
      </c>
      <c r="I47" s="71">
        <v>0</v>
      </c>
      <c r="J47" s="71">
        <v>0</v>
      </c>
      <c r="K47" s="71">
        <v>0</v>
      </c>
      <c r="L47" s="71">
        <v>0</v>
      </c>
      <c r="M47" s="71">
        <v>0</v>
      </c>
      <c r="N47" s="71">
        <v>0</v>
      </c>
      <c r="O47" s="71">
        <v>0</v>
      </c>
      <c r="P47" s="71">
        <v>0</v>
      </c>
      <c r="Q47" s="71">
        <v>0</v>
      </c>
      <c r="R47" s="71">
        <v>0</v>
      </c>
      <c r="S47" s="71">
        <v>0</v>
      </c>
      <c r="T47" s="71">
        <v>0</v>
      </c>
      <c r="U47" s="171">
        <v>0</v>
      </c>
      <c r="V47" s="71">
        <v>0</v>
      </c>
      <c r="W47" s="71">
        <v>0</v>
      </c>
      <c r="X47" s="71">
        <v>0</v>
      </c>
    </row>
    <row r="48" spans="3:24" ht="39" customHeight="1" thickBot="1">
      <c r="C48" s="85">
        <f t="shared" si="0"/>
        <v>37</v>
      </c>
      <c r="D48" s="70" t="s">
        <v>580</v>
      </c>
      <c r="E48" s="70" t="s">
        <v>997</v>
      </c>
      <c r="F48" s="72">
        <v>500</v>
      </c>
      <c r="G48" s="72">
        <v>500</v>
      </c>
      <c r="H48" s="71">
        <v>500</v>
      </c>
      <c r="I48" s="71">
        <v>500</v>
      </c>
      <c r="J48" s="71">
        <v>500</v>
      </c>
      <c r="K48" s="71">
        <v>500</v>
      </c>
      <c r="L48" s="71">
        <v>790</v>
      </c>
      <c r="M48" s="71">
        <v>860</v>
      </c>
      <c r="N48" s="71">
        <v>934.44417499999997</v>
      </c>
      <c r="O48" s="71">
        <v>3963.7628854499999</v>
      </c>
      <c r="P48" s="71">
        <v>4048.8077008499999</v>
      </c>
      <c r="Q48" s="71">
        <v>10208.334999999999</v>
      </c>
      <c r="R48" s="71">
        <v>6580.3804969499997</v>
      </c>
      <c r="S48" s="71">
        <v>7497.2634602700009</v>
      </c>
      <c r="T48" s="71">
        <v>766.40881200000001</v>
      </c>
      <c r="U48" s="171">
        <v>898.4</v>
      </c>
      <c r="V48" s="71">
        <v>898.39351799999997</v>
      </c>
      <c r="W48" s="71">
        <v>861.74792500000001</v>
      </c>
      <c r="X48" s="71">
        <f>VLOOKUP(Table9795[[#This Row],[مؤسسات السوق المالية]],'[1]بحسب مؤسسة السوق المالية '!$D$1033:$H$1075,5,0)/1000000</f>
        <v>0</v>
      </c>
    </row>
    <row r="49" spans="3:27" ht="39" hidden="1" customHeight="1" thickBot="1">
      <c r="C49" s="85">
        <f t="shared" si="0"/>
        <v>38</v>
      </c>
      <c r="D49" s="70" t="s">
        <v>833</v>
      </c>
      <c r="E49" s="70" t="s">
        <v>1031</v>
      </c>
      <c r="F49" s="72">
        <v>58.99</v>
      </c>
      <c r="G49" s="72">
        <v>58.99</v>
      </c>
      <c r="H49" s="71">
        <v>57.71</v>
      </c>
      <c r="I49" s="71">
        <v>57.71</v>
      </c>
      <c r="J49" s="71">
        <v>57.71</v>
      </c>
      <c r="K49" s="71">
        <v>57.71</v>
      </c>
      <c r="L49" s="71">
        <v>48.4</v>
      </c>
      <c r="M49" s="71">
        <v>0</v>
      </c>
      <c r="N49" s="71">
        <v>0</v>
      </c>
      <c r="O49" s="71">
        <v>0</v>
      </c>
      <c r="P49" s="71">
        <v>0</v>
      </c>
      <c r="Q49" s="221">
        <v>0</v>
      </c>
      <c r="R49" s="71">
        <v>0</v>
      </c>
      <c r="S49" s="71">
        <v>0</v>
      </c>
      <c r="T49" s="71">
        <v>0</v>
      </c>
      <c r="U49" s="171">
        <v>0</v>
      </c>
      <c r="V49" s="71">
        <v>0</v>
      </c>
      <c r="W49" s="71">
        <v>0</v>
      </c>
      <c r="X49" s="71">
        <f>VLOOKUP(Table9795[[#This Row],[مؤسسات السوق المالية]],'[1]بحسب مؤسسة السوق المالية '!$D$1033:$H$1075,5,0)/1000000</f>
        <v>0</v>
      </c>
    </row>
    <row r="50" spans="3:27" ht="39" hidden="1" customHeight="1" thickBot="1">
      <c r="C50" s="85">
        <f t="shared" si="0"/>
        <v>39</v>
      </c>
      <c r="D50" s="129" t="s">
        <v>507</v>
      </c>
      <c r="E50" s="70" t="s">
        <v>988</v>
      </c>
      <c r="F50" s="71" t="s">
        <v>5</v>
      </c>
      <c r="G50" s="71" t="s">
        <v>5</v>
      </c>
      <c r="H50" s="71" t="s">
        <v>5</v>
      </c>
      <c r="I50" s="71" t="s">
        <v>5</v>
      </c>
      <c r="J50" s="71" t="s">
        <v>5</v>
      </c>
      <c r="K50" s="71" t="s">
        <v>5</v>
      </c>
      <c r="L50" s="71" t="s">
        <v>5</v>
      </c>
      <c r="M50" s="71" t="s">
        <v>5</v>
      </c>
      <c r="N50" s="71" t="s">
        <v>5</v>
      </c>
      <c r="O50" s="71" t="s">
        <v>5</v>
      </c>
      <c r="P50" s="71" t="s">
        <v>5</v>
      </c>
      <c r="Q50" s="71" t="s">
        <v>5</v>
      </c>
      <c r="R50" s="221">
        <v>91.820999999999998</v>
      </c>
      <c r="S50" s="71">
        <v>0</v>
      </c>
      <c r="T50" s="71">
        <v>0</v>
      </c>
      <c r="U50" s="171">
        <v>0</v>
      </c>
      <c r="V50" s="71">
        <v>0</v>
      </c>
      <c r="W50" s="71">
        <v>0</v>
      </c>
      <c r="X50" s="71">
        <f>VLOOKUP(Table9795[[#This Row],[مؤسسات السوق المالية]],'[1]بحسب مؤسسة السوق المالية '!$D$1033:$H$1075,5,0)/1000000</f>
        <v>0</v>
      </c>
    </row>
    <row r="51" spans="3:27" ht="39" hidden="1" customHeight="1" thickBot="1">
      <c r="C51" s="85">
        <f t="shared" si="0"/>
        <v>40</v>
      </c>
      <c r="D51" s="259" t="s">
        <v>460</v>
      </c>
      <c r="E51" s="70" t="s">
        <v>976</v>
      </c>
      <c r="F51" s="72">
        <v>374.85922099999999</v>
      </c>
      <c r="G51" s="72">
        <v>319.50438400000002</v>
      </c>
      <c r="H51" s="71">
        <v>286.27584400000001</v>
      </c>
      <c r="I51" s="71">
        <v>234.93889799999999</v>
      </c>
      <c r="J51" s="71">
        <v>208.854118</v>
      </c>
      <c r="K51" s="71">
        <v>57.533782000000002</v>
      </c>
      <c r="L51" s="71">
        <v>59.384209749999997</v>
      </c>
      <c r="M51" s="71">
        <v>52.097625100000002</v>
      </c>
      <c r="N51" s="71">
        <v>56.330227999999998</v>
      </c>
      <c r="O51" s="71">
        <v>59.441096369999997</v>
      </c>
      <c r="P51" s="71">
        <v>56.63908</v>
      </c>
      <c r="Q51" s="71">
        <v>0</v>
      </c>
      <c r="R51" s="221">
        <v>0</v>
      </c>
      <c r="S51" s="71">
        <v>0</v>
      </c>
      <c r="T51" s="71">
        <v>0</v>
      </c>
      <c r="U51" s="171">
        <v>0</v>
      </c>
      <c r="V51" s="71">
        <v>0</v>
      </c>
      <c r="W51" s="71">
        <v>0</v>
      </c>
      <c r="X51" s="71">
        <f>VLOOKUP(Table9795[[#This Row],[مؤسسات السوق المالية]],'[1]بحسب مؤسسة السوق المالية '!$D$1033:$H$1075,5,0)/1000000</f>
        <v>0</v>
      </c>
      <c r="Y51" s="49"/>
      <c r="AA51" s="73"/>
    </row>
    <row r="52" spans="3:27" ht="39" hidden="1" customHeight="1" thickBot="1">
      <c r="C52" s="85">
        <f t="shared" si="0"/>
        <v>41</v>
      </c>
      <c r="D52" s="259" t="s">
        <v>495</v>
      </c>
      <c r="E52" s="70" t="s">
        <v>995</v>
      </c>
      <c r="F52" s="72">
        <v>11125</v>
      </c>
      <c r="G52" s="72">
        <v>8764</v>
      </c>
      <c r="H52" s="71">
        <v>10363</v>
      </c>
      <c r="I52" s="71">
        <v>9890</v>
      </c>
      <c r="J52" s="71">
        <v>11125</v>
      </c>
      <c r="K52" s="71">
        <v>9638</v>
      </c>
      <c r="L52" s="71">
        <v>8849.9642547700005</v>
      </c>
      <c r="M52" s="71">
        <v>7988.1806818000005</v>
      </c>
      <c r="N52" s="71">
        <v>9475.4720762399993</v>
      </c>
      <c r="O52" s="71">
        <v>0</v>
      </c>
      <c r="P52" s="71">
        <v>0</v>
      </c>
      <c r="Q52" s="71">
        <v>0</v>
      </c>
      <c r="R52" s="221">
        <v>0</v>
      </c>
      <c r="S52" s="221">
        <v>0</v>
      </c>
      <c r="T52" s="221">
        <v>0</v>
      </c>
      <c r="U52" s="171">
        <v>0</v>
      </c>
      <c r="V52" s="221">
        <v>0</v>
      </c>
      <c r="W52" s="221">
        <v>0</v>
      </c>
      <c r="X52" s="221">
        <f>VLOOKUP(Table9795[[#This Row],[مؤسسات السوق المالية]],'[1]بحسب مؤسسة السوق المالية '!$D$1033:$H$1075,5,0)/1000000</f>
        <v>0</v>
      </c>
    </row>
    <row r="53" spans="3:27" ht="39" hidden="1" customHeight="1" thickBot="1">
      <c r="C53" s="85">
        <f t="shared" si="0"/>
        <v>42</v>
      </c>
      <c r="D53" s="129" t="s">
        <v>444</v>
      </c>
      <c r="E53" s="129" t="s">
        <v>1059</v>
      </c>
      <c r="F53" s="72">
        <v>268.69125000000003</v>
      </c>
      <c r="G53" s="72">
        <v>301.14</v>
      </c>
      <c r="H53" s="71">
        <v>308.565</v>
      </c>
      <c r="I53" s="71">
        <v>309.32249999999999</v>
      </c>
      <c r="J53" s="71">
        <v>333.15750000000003</v>
      </c>
      <c r="K53" s="71">
        <v>304.48874999999998</v>
      </c>
      <c r="L53" s="71">
        <v>407.52</v>
      </c>
      <c r="M53" s="71">
        <v>293.30624999999998</v>
      </c>
      <c r="N53" s="71">
        <v>280.01600000000002</v>
      </c>
      <c r="O53" s="71">
        <v>0</v>
      </c>
      <c r="P53" s="71">
        <v>0</v>
      </c>
      <c r="Q53" s="71">
        <v>0</v>
      </c>
      <c r="R53" s="71">
        <v>0</v>
      </c>
      <c r="S53" s="71">
        <v>0</v>
      </c>
      <c r="T53" s="71">
        <v>0</v>
      </c>
      <c r="U53" s="71">
        <v>0</v>
      </c>
      <c r="V53" s="71">
        <v>0</v>
      </c>
      <c r="W53" s="71">
        <v>0</v>
      </c>
      <c r="X53" s="71">
        <f>VLOOKUP(Table9795[[#This Row],[مؤسسات السوق المالية]],'[1]بحسب مؤسسة السوق المالية '!$D$1033:$H$1075,5,0)/1000000</f>
        <v>0</v>
      </c>
    </row>
    <row r="54" spans="3:27" ht="39" hidden="1" customHeight="1" thickBot="1">
      <c r="C54" s="85">
        <f t="shared" si="0"/>
        <v>43</v>
      </c>
      <c r="D54" s="129" t="s">
        <v>592</v>
      </c>
      <c r="E54" s="129" t="s">
        <v>1067</v>
      </c>
      <c r="F54" s="72">
        <v>835.60796900000003</v>
      </c>
      <c r="G54" s="72">
        <v>874.36403299999995</v>
      </c>
      <c r="H54" s="71">
        <v>874.36403299999995</v>
      </c>
      <c r="I54" s="71">
        <v>939.58498699999996</v>
      </c>
      <c r="J54" s="71">
        <v>939.58498699999996</v>
      </c>
      <c r="K54" s="71">
        <v>939.58498699999996</v>
      </c>
      <c r="L54" s="71">
        <v>934</v>
      </c>
      <c r="M54" s="71">
        <v>0</v>
      </c>
      <c r="N54" s="71">
        <v>0</v>
      </c>
      <c r="O54" s="71">
        <v>0</v>
      </c>
      <c r="P54" s="71">
        <v>0</v>
      </c>
      <c r="Q54" s="71">
        <v>0</v>
      </c>
      <c r="R54" s="71">
        <v>0</v>
      </c>
      <c r="S54" s="71">
        <v>0</v>
      </c>
      <c r="T54" s="71">
        <v>0</v>
      </c>
      <c r="U54" s="71">
        <v>0</v>
      </c>
      <c r="V54" s="71">
        <v>0</v>
      </c>
      <c r="W54" s="71">
        <v>0</v>
      </c>
      <c r="X54" s="71">
        <f>VLOOKUP(Table9795[[#This Row],[مؤسسات السوق المالية]],'[1]بحسب مؤسسة السوق المالية '!$D$1033:$H$1075,5,0)/1000000</f>
        <v>0</v>
      </c>
    </row>
    <row r="55" spans="3:27" ht="36.75" customHeight="1" thickBot="1">
      <c r="C55" s="194"/>
      <c r="D55" s="260" t="s">
        <v>1009</v>
      </c>
      <c r="E55" s="260" t="s">
        <v>430</v>
      </c>
      <c r="F55" s="466">
        <f t="shared" ref="F55:X55" si="1">SUM(F12:F54)</f>
        <v>1278868.6712336603</v>
      </c>
      <c r="G55" s="466">
        <f t="shared" si="1"/>
        <v>1446005.9472272296</v>
      </c>
      <c r="H55" s="466">
        <f t="shared" si="1"/>
        <v>1518774.0429019653</v>
      </c>
      <c r="I55" s="466">
        <f t="shared" si="1"/>
        <v>1504843.1166932294</v>
      </c>
      <c r="J55" s="466">
        <f t="shared" si="1"/>
        <v>1694479.7315994322</v>
      </c>
      <c r="K55" s="466">
        <f t="shared" si="1"/>
        <v>1587375.5904930555</v>
      </c>
      <c r="L55" s="466">
        <f t="shared" si="1"/>
        <v>1487229.1349656079</v>
      </c>
      <c r="M55" s="466">
        <f t="shared" si="1"/>
        <v>1671140.71396846</v>
      </c>
      <c r="N55" s="466">
        <f t="shared" si="1"/>
        <v>1683975.1874029897</v>
      </c>
      <c r="O55" s="466">
        <f t="shared" si="1"/>
        <v>1653110.071538928</v>
      </c>
      <c r="P55" s="466">
        <f t="shared" si="1"/>
        <v>1700265.0044254044</v>
      </c>
      <c r="Q55" s="466">
        <f t="shared" si="1"/>
        <v>1743179.0287849065</v>
      </c>
      <c r="R55" s="466">
        <f t="shared" si="1"/>
        <v>2462246.2426068224</v>
      </c>
      <c r="S55" s="466">
        <f t="shared" si="1"/>
        <v>2384288.9129797197</v>
      </c>
      <c r="T55" s="466">
        <f t="shared" si="1"/>
        <v>2520980.1486920482</v>
      </c>
      <c r="U55" s="466">
        <f t="shared" si="1"/>
        <v>2647066.4999999991</v>
      </c>
      <c r="V55" s="466">
        <f t="shared" si="1"/>
        <v>2824534.0943940617</v>
      </c>
      <c r="W55" s="466">
        <f t="shared" si="1"/>
        <v>2833869.8391621066</v>
      </c>
      <c r="X55" s="466">
        <f t="shared" si="1"/>
        <v>2921656.4972316162</v>
      </c>
    </row>
    <row r="56" spans="3:27" ht="36.75" customHeight="1"/>
    <row r="57" spans="3:27" ht="35.25" customHeight="1"/>
    <row r="58" spans="3:27">
      <c r="U58" s="7"/>
      <c r="V58" s="7"/>
    </row>
    <row r="59" spans="3:27" ht="16.5" customHeight="1">
      <c r="W59" s="362"/>
    </row>
    <row r="60" spans="3:27" ht="35.25" customHeight="1"/>
    <row r="61" spans="3:27" ht="35.25" customHeight="1"/>
    <row r="62" spans="3:27" ht="35.25" customHeight="1"/>
    <row r="63" spans="3:27" ht="35.25" customHeight="1"/>
    <row r="64" spans="3:27" ht="35.25" customHeight="1"/>
    <row r="65" ht="35.25" customHeight="1"/>
    <row r="66" ht="35.25" customHeight="1"/>
    <row r="67" ht="35.25" customHeight="1"/>
    <row r="68" ht="35.25" customHeight="1"/>
    <row r="69" ht="35.25" customHeight="1"/>
    <row r="70" ht="35.25" customHeight="1"/>
    <row r="71" ht="35.25" customHeight="1"/>
    <row r="72" ht="35.25" customHeight="1"/>
    <row r="73" ht="35.25" customHeight="1"/>
    <row r="74" ht="35.25" customHeight="1"/>
    <row r="75" ht="35.25" customHeight="1"/>
    <row r="76" ht="35.25" customHeight="1"/>
    <row r="77" ht="35.25" customHeight="1"/>
    <row r="78" ht="35.25" customHeight="1"/>
    <row r="79" ht="35.25" customHeight="1"/>
    <row r="80" ht="35.25" customHeight="1"/>
    <row r="81" ht="35.25" customHeight="1"/>
    <row r="82" ht="35.25" customHeight="1"/>
    <row r="83" ht="35.25" customHeight="1"/>
    <row r="84" ht="35.25" customHeight="1"/>
    <row r="85" ht="35.25" customHeight="1"/>
    <row r="86" ht="35.25" customHeight="1"/>
    <row r="87" ht="35.25" customHeight="1"/>
    <row r="88" ht="35.25" customHeight="1"/>
    <row r="89" ht="35.25" customHeight="1"/>
    <row r="90" ht="35.25" customHeight="1"/>
    <row r="91" ht="35.25" customHeight="1"/>
    <row r="92" ht="35.25" customHeight="1"/>
    <row r="93" ht="35.25" customHeight="1"/>
    <row r="94" ht="35.25" customHeight="1"/>
    <row r="95" ht="35.25" customHeight="1"/>
    <row r="96" ht="35.25" customHeight="1"/>
    <row r="97" ht="35.25" customHeight="1"/>
    <row r="98" ht="35.25" customHeight="1"/>
    <row r="99" ht="35.25" customHeight="1"/>
    <row r="100" ht="35.25" customHeight="1"/>
    <row r="101" ht="35.25" customHeight="1"/>
    <row r="102" ht="35.25" customHeight="1"/>
    <row r="103" ht="35.25" customHeight="1"/>
    <row r="104" ht="35.25" customHeight="1"/>
    <row r="105" ht="35.25" customHeight="1"/>
    <row r="106" ht="35.25" customHeight="1"/>
    <row r="107" ht="35.25" customHeight="1"/>
    <row r="108" ht="35.25" customHeight="1"/>
    <row r="109" ht="35.25" customHeight="1"/>
    <row r="110" ht="35.25" customHeight="1"/>
    <row r="111" ht="35.25" customHeight="1"/>
    <row r="112" ht="35.25" customHeight="1"/>
    <row r="113" ht="35.25" customHeight="1"/>
    <row r="114" ht="35.25" customHeight="1"/>
    <row r="115" ht="35.25" customHeight="1"/>
    <row r="116" ht="35.25" customHeight="1"/>
    <row r="117" ht="35.25" customHeight="1"/>
    <row r="118" ht="35.25" customHeight="1"/>
    <row r="119" ht="35.25" customHeight="1"/>
    <row r="120" ht="35.25" customHeight="1"/>
    <row r="121" ht="35.25" customHeight="1"/>
    <row r="122" ht="35.25" customHeight="1"/>
    <row r="123" ht="35.25" customHeight="1"/>
    <row r="124" ht="35.25" customHeight="1"/>
    <row r="125" ht="35.25" customHeight="1"/>
    <row r="126" ht="35.25" customHeight="1"/>
    <row r="127" ht="35.25" customHeight="1"/>
    <row r="128" ht="35.25" customHeight="1"/>
    <row r="129" ht="35.25" customHeight="1"/>
    <row r="130" ht="35.25" customHeight="1"/>
    <row r="131" ht="35.25" customHeight="1"/>
    <row r="132" ht="35.25" customHeight="1"/>
    <row r="133" ht="35.25" customHeight="1"/>
    <row r="134" ht="35.25" customHeight="1"/>
    <row r="135" ht="17.25" customHeight="1"/>
    <row r="136" ht="17.25" customHeight="1"/>
    <row r="140" ht="14.25" customHeight="1"/>
    <row r="149" ht="42.75" customHeight="1"/>
    <row r="150" ht="15" customHeight="1"/>
    <row r="151" ht="45.7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sheetData>
  <protectedRanges>
    <protectedRange sqref="F71:F112 F63:F64" name="Range6"/>
    <protectedRange sqref="G124:G135 G137:G209 G71:G110 G63:G64" name="Range3"/>
    <protectedRange sqref="G112" name="Range15_1"/>
    <protectedRange sqref="S51 U51" name="Range1_5_2_1"/>
    <protectedRange sqref="V51" name="Range1_5_2_1_1"/>
    <protectedRange sqref="W51:Y51" name="Range1_5_2_1_1_1"/>
  </protectedRanges>
  <pageMargins left="0.7" right="0.7" top="0.75" bottom="0.75" header="0.3" footer="0.3"/>
  <pageSetup paperSize="9" orientation="portrait" r:id="rId1"/>
  <headerFooter>
    <oddFooter>&amp;C&amp;"Calibri"&amp;11&amp;K000000&amp;10&amp;K663300Classification: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98FA2-E0B8-422A-95CB-8AFA8164AC55}">
  <sheetPr codeName="Sheet14">
    <pageSetUpPr autoPageBreaks="0"/>
  </sheetPr>
  <dimension ref="A1:H26"/>
  <sheetViews>
    <sheetView rightToLeft="1" tabSelected="1" topLeftCell="A4" workbookViewId="0">
      <selection activeCell="C21" sqref="C21"/>
    </sheetView>
  </sheetViews>
  <sheetFormatPr defaultColWidth="9.140625" defaultRowHeight="15"/>
  <cols>
    <col min="1" max="1" width="22.42578125" style="98" customWidth="1"/>
    <col min="2" max="2" width="25.42578125" style="98" customWidth="1"/>
    <col min="3" max="3" width="59" style="98" customWidth="1"/>
    <col min="4" max="4" width="54.140625" style="98" customWidth="1"/>
    <col min="5" max="5" width="32.42578125" style="98" customWidth="1"/>
    <col min="6" max="6" width="9.85546875" style="98" bestFit="1" customWidth="1"/>
    <col min="7" max="16384" width="9.140625" style="98"/>
  </cols>
  <sheetData>
    <row r="1" spans="1:8" ht="16.5">
      <c r="B1" s="3"/>
      <c r="C1" s="3"/>
      <c r="D1" s="3"/>
    </row>
    <row r="2" spans="1:8" ht="18">
      <c r="A2" s="4"/>
      <c r="B2" s="4"/>
      <c r="C2" s="4"/>
      <c r="D2" s="4"/>
      <c r="E2" s="5"/>
      <c r="F2" s="5"/>
      <c r="G2" s="3"/>
    </row>
    <row r="3" spans="1:8" ht="16.5" customHeight="1">
      <c r="A3" s="4"/>
      <c r="B3" s="4"/>
      <c r="C3" s="4"/>
      <c r="D3" s="5"/>
      <c r="E3" s="5"/>
      <c r="F3" s="5"/>
      <c r="G3" s="3"/>
    </row>
    <row r="4" spans="1:8" ht="105.75" customHeight="1">
      <c r="A4" s="2"/>
      <c r="B4" s="4"/>
      <c r="C4" s="4"/>
      <c r="D4" s="4"/>
    </row>
    <row r="5" spans="1:8" ht="99.75" customHeight="1">
      <c r="B5" s="111" t="s">
        <v>1094</v>
      </c>
      <c r="C5" s="109"/>
      <c r="D5" s="109"/>
      <c r="H5" s="97"/>
    </row>
    <row r="6" spans="1:8" ht="15.75">
      <c r="A6" s="8"/>
      <c r="B6" s="8"/>
      <c r="C6" s="8"/>
      <c r="D6" s="8"/>
    </row>
    <row r="7" spans="1:8" ht="59.45" customHeight="1" thickBot="1">
      <c r="B7" s="51" t="s">
        <v>46</v>
      </c>
      <c r="C7" s="93" t="s">
        <v>132</v>
      </c>
      <c r="D7" s="93" t="s">
        <v>133</v>
      </c>
    </row>
    <row r="8" spans="1:8" ht="30.75" hidden="1" thickBot="1">
      <c r="B8" s="126" t="s">
        <v>1</v>
      </c>
      <c r="C8" s="88">
        <v>0</v>
      </c>
      <c r="D8" s="88">
        <v>0</v>
      </c>
    </row>
    <row r="9" spans="1:8" ht="30.75" hidden="1" thickBot="1">
      <c r="B9" s="126" t="s">
        <v>11</v>
      </c>
      <c r="C9" s="88">
        <v>4</v>
      </c>
      <c r="D9" s="88">
        <v>0</v>
      </c>
      <c r="F9" s="7"/>
    </row>
    <row r="10" spans="1:8" ht="30.75" hidden="1" thickBot="1">
      <c r="B10" s="126" t="s">
        <v>13</v>
      </c>
      <c r="C10" s="88">
        <v>9</v>
      </c>
      <c r="D10" s="88">
        <v>1</v>
      </c>
      <c r="F10" s="7"/>
    </row>
    <row r="11" spans="1:8" ht="30.75" hidden="1" thickBot="1">
      <c r="B11" s="126" t="s">
        <v>15</v>
      </c>
      <c r="C11" s="88">
        <v>83</v>
      </c>
      <c r="D11" s="88">
        <v>2</v>
      </c>
    </row>
    <row r="12" spans="1:8" ht="30.75" hidden="1" thickBot="1">
      <c r="B12" s="126" t="s">
        <v>23</v>
      </c>
      <c r="C12" s="88">
        <v>10</v>
      </c>
      <c r="D12" s="88">
        <v>0</v>
      </c>
    </row>
    <row r="13" spans="1:8" ht="30.75" hidden="1" thickBot="1">
      <c r="B13" s="126" t="s">
        <v>24</v>
      </c>
      <c r="C13" s="88">
        <v>20</v>
      </c>
      <c r="D13" s="88">
        <v>11</v>
      </c>
    </row>
    <row r="14" spans="1:8" ht="30.75" hidden="1" thickBot="1">
      <c r="B14" s="126" t="s">
        <v>45</v>
      </c>
      <c r="C14" s="88">
        <v>46</v>
      </c>
      <c r="D14" s="88">
        <v>3</v>
      </c>
    </row>
    <row r="15" spans="1:8" ht="30.75" hidden="1" thickBot="1">
      <c r="A15" s="181"/>
      <c r="B15" s="126" t="s">
        <v>264</v>
      </c>
      <c r="C15" s="179">
        <v>10</v>
      </c>
      <c r="D15" s="88">
        <v>3</v>
      </c>
    </row>
    <row r="16" spans="1:8" ht="30.75" hidden="1" thickBot="1">
      <c r="B16" s="126" t="s">
        <v>269</v>
      </c>
      <c r="C16" s="179">
        <v>14</v>
      </c>
      <c r="D16" s="88">
        <v>5</v>
      </c>
    </row>
    <row r="17" spans="2:4" ht="30.75" hidden="1" thickBot="1">
      <c r="B17" s="126" t="s">
        <v>286</v>
      </c>
      <c r="C17" s="179">
        <v>7</v>
      </c>
      <c r="D17" s="88">
        <v>8</v>
      </c>
    </row>
    <row r="18" spans="2:4" ht="30.75" hidden="1" thickBot="1">
      <c r="B18" s="126" t="s">
        <v>330</v>
      </c>
      <c r="C18" s="179">
        <v>7</v>
      </c>
      <c r="D18" s="88">
        <v>0</v>
      </c>
    </row>
    <row r="19" spans="2:4" ht="30.75" hidden="1" thickBot="1">
      <c r="B19" s="236" t="s">
        <v>348</v>
      </c>
      <c r="C19" s="179">
        <v>46</v>
      </c>
      <c r="D19" s="88">
        <v>1</v>
      </c>
    </row>
    <row r="20" spans="2:4" ht="30.75" thickBot="1">
      <c r="B20" s="236" t="s">
        <v>359</v>
      </c>
      <c r="C20" s="179">
        <v>8</v>
      </c>
      <c r="D20" s="88">
        <v>3</v>
      </c>
    </row>
    <row r="21" spans="2:4" ht="30.75" thickBot="1">
      <c r="B21" s="236" t="s">
        <v>1072</v>
      </c>
      <c r="C21" s="179">
        <v>6</v>
      </c>
      <c r="D21" s="88">
        <v>0</v>
      </c>
    </row>
    <row r="22" spans="2:4" ht="30.75" thickBot="1">
      <c r="B22" s="236" t="s">
        <v>1071</v>
      </c>
      <c r="C22" s="179">
        <v>18</v>
      </c>
      <c r="D22" s="88">
        <v>9</v>
      </c>
    </row>
    <row r="23" spans="2:4" ht="30.75" thickBot="1">
      <c r="B23" s="236" t="s">
        <v>416</v>
      </c>
      <c r="C23" s="179">
        <v>28</v>
      </c>
      <c r="D23" s="88">
        <v>0</v>
      </c>
    </row>
    <row r="24" spans="2:4" ht="30.75" thickBot="1">
      <c r="B24" s="236" t="s">
        <v>1070</v>
      </c>
      <c r="C24" s="179">
        <v>10</v>
      </c>
      <c r="D24" s="88">
        <v>0</v>
      </c>
    </row>
    <row r="25" spans="2:4" ht="30.75" thickBot="1">
      <c r="B25" s="236" t="s">
        <v>1110</v>
      </c>
      <c r="C25" s="179">
        <v>15</v>
      </c>
      <c r="D25" s="88">
        <v>6</v>
      </c>
    </row>
    <row r="26" spans="2:4" ht="30">
      <c r="B26" s="236" t="s">
        <v>1071</v>
      </c>
      <c r="C26" s="467">
        <v>9</v>
      </c>
      <c r="D26" s="468">
        <v>1</v>
      </c>
    </row>
  </sheetData>
  <protectedRanges>
    <protectedRange sqref="C8:D9" name="table 23_1"/>
    <protectedRange sqref="C10:D16 C20:D20" name="صناديق جدول 23"/>
    <protectedRange sqref="C26:D26" name="table22"/>
  </protectedRange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72B34-A7E7-43F8-B95C-6BDE46883774}">
  <sheetPr codeName="Sheet2">
    <pageSetUpPr autoPageBreaks="0" fitToPage="1"/>
  </sheetPr>
  <dimension ref="C1:BQ248"/>
  <sheetViews>
    <sheetView rightToLeft="1" topLeftCell="AU208" zoomScale="70" zoomScaleNormal="70" workbookViewId="0">
      <selection activeCell="BJ224" sqref="BJ224"/>
    </sheetView>
  </sheetViews>
  <sheetFormatPr defaultColWidth="8.85546875" defaultRowHeight="15"/>
  <cols>
    <col min="1" max="2" width="8.85546875" style="98"/>
    <col min="3" max="3" width="6.85546875" style="98" customWidth="1"/>
    <col min="4" max="4" width="57.42578125" style="99" customWidth="1"/>
    <col min="5" max="5" width="57" style="99" customWidth="1"/>
    <col min="6" max="6" width="24.42578125" style="99" customWidth="1"/>
    <col min="7" max="8" width="24.42578125" style="97" customWidth="1"/>
    <col min="9" max="12" width="24.42578125" style="98" customWidth="1"/>
    <col min="13" max="13" width="24.42578125" style="11" customWidth="1"/>
    <col min="14" max="14" width="24.42578125" style="12" customWidth="1"/>
    <col min="15" max="44" width="24.42578125" style="98" customWidth="1"/>
    <col min="45" max="45" width="24.42578125" style="25" customWidth="1"/>
    <col min="46" max="46" width="18.42578125" style="97" customWidth="1"/>
    <col min="47" max="47" width="15.85546875" style="97" customWidth="1"/>
    <col min="48" max="49" width="16.140625" style="97" customWidth="1"/>
    <col min="50" max="50" width="16.28515625" style="98" customWidth="1"/>
    <col min="51" max="54" width="15.5703125" style="98" customWidth="1"/>
    <col min="55" max="55" width="17.85546875" style="98" customWidth="1"/>
    <col min="56" max="56" width="16.140625" style="98" customWidth="1"/>
    <col min="57" max="61" width="15.42578125" style="98" customWidth="1"/>
    <col min="62" max="62" width="14.7109375" style="98" customWidth="1"/>
    <col min="63" max="63" width="18.5703125" style="98" customWidth="1"/>
    <col min="64" max="64" width="16.85546875" style="98" customWidth="1"/>
    <col min="65" max="65" width="18.85546875" style="98" customWidth="1"/>
    <col min="66" max="66" width="14.5703125" style="98" bestFit="1" customWidth="1"/>
    <col min="67" max="67" width="18.5703125" style="98" bestFit="1" customWidth="1"/>
    <col min="68" max="68" width="16.5703125" style="98" bestFit="1" customWidth="1"/>
    <col min="69" max="69" width="19.85546875" style="98" bestFit="1" customWidth="1"/>
    <col min="70" max="16384" width="8.85546875" style="98"/>
  </cols>
  <sheetData>
    <row r="1" spans="3:6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row>
    <row r="2" spans="3:6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row>
    <row r="3" spans="3:6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row>
    <row r="4" spans="3:69">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row>
    <row r="5" spans="3:69">
      <c r="G5" s="99"/>
      <c r="H5" s="135"/>
      <c r="I5" s="135"/>
      <c r="J5" s="99"/>
      <c r="K5" s="99"/>
      <c r="L5" s="99"/>
      <c r="M5" s="99"/>
      <c r="N5" s="136"/>
      <c r="O5" s="136"/>
      <c r="P5" s="135"/>
      <c r="Q5" s="135"/>
      <c r="R5" s="99"/>
      <c r="S5" s="99"/>
      <c r="T5" s="99"/>
      <c r="U5" s="99"/>
      <c r="V5" s="136"/>
      <c r="W5" s="136"/>
      <c r="X5" s="135"/>
      <c r="Y5" s="135"/>
      <c r="Z5" s="99"/>
      <c r="AA5" s="99"/>
      <c r="AB5" s="99"/>
      <c r="AC5" s="99"/>
      <c r="AD5" s="136"/>
      <c r="AE5" s="136"/>
      <c r="AF5" s="135"/>
      <c r="AG5" s="135"/>
      <c r="AH5" s="99"/>
      <c r="AI5" s="99"/>
      <c r="AJ5" s="99"/>
      <c r="AK5" s="99"/>
      <c r="AL5" s="136"/>
      <c r="AM5" s="136"/>
      <c r="AN5" s="135"/>
      <c r="AO5" s="135"/>
      <c r="AP5" s="99"/>
      <c r="AQ5" s="99"/>
      <c r="AR5" s="99"/>
      <c r="AS5" s="99"/>
      <c r="AT5" s="136"/>
      <c r="AU5" s="136"/>
    </row>
    <row r="6" spans="3:69">
      <c r="G6" s="99"/>
      <c r="H6" s="135"/>
      <c r="I6" s="135"/>
      <c r="J6" s="99"/>
      <c r="K6" s="99"/>
      <c r="L6" s="99"/>
      <c r="M6" s="99"/>
      <c r="N6" s="136"/>
      <c r="O6" s="136"/>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row>
    <row r="7" spans="3:69">
      <c r="G7" s="99"/>
      <c r="H7" s="135"/>
      <c r="I7" s="135"/>
      <c r="J7" s="99"/>
      <c r="K7" s="99"/>
      <c r="L7" s="99"/>
      <c r="M7" s="99"/>
      <c r="N7" s="136"/>
      <c r="O7" s="136"/>
      <c r="P7" s="135"/>
      <c r="Q7" s="135"/>
      <c r="R7" s="99"/>
      <c r="S7" s="99"/>
      <c r="T7" s="99"/>
      <c r="U7" s="99"/>
      <c r="V7" s="136"/>
      <c r="W7" s="136"/>
      <c r="X7" s="135"/>
      <c r="Y7" s="135"/>
      <c r="Z7" s="99"/>
      <c r="AA7" s="99"/>
      <c r="AB7" s="99"/>
      <c r="AC7" s="99"/>
      <c r="AD7" s="136"/>
      <c r="AE7" s="136"/>
      <c r="AF7" s="135"/>
      <c r="AG7" s="135"/>
      <c r="AH7" s="99"/>
      <c r="AI7" s="99"/>
      <c r="AJ7" s="99"/>
      <c r="AK7" s="99"/>
      <c r="AL7" s="136"/>
      <c r="AM7" s="136"/>
      <c r="AN7" s="135"/>
      <c r="AO7" s="135"/>
      <c r="AP7" s="99"/>
      <c r="AQ7" s="99"/>
      <c r="AR7" s="99"/>
      <c r="AS7" s="99"/>
      <c r="AT7" s="136"/>
      <c r="AU7" s="136"/>
    </row>
    <row r="8" spans="3:69" ht="20.25" customHeight="1">
      <c r="D8" s="105" t="s">
        <v>37</v>
      </c>
      <c r="E8" s="105"/>
      <c r="M8" s="98"/>
      <c r="N8" s="98"/>
    </row>
    <row r="9" spans="3:69" ht="72" customHeight="1" thickBot="1">
      <c r="C9" s="10"/>
      <c r="D9" s="10"/>
      <c r="E9" s="10"/>
      <c r="F9" s="10"/>
      <c r="G9" s="10"/>
      <c r="H9" s="10"/>
      <c r="I9" s="10"/>
      <c r="J9" s="10"/>
      <c r="L9" s="103"/>
      <c r="M9" s="103"/>
      <c r="N9" s="103"/>
      <c r="O9" s="103"/>
      <c r="P9" s="103"/>
      <c r="Q9" s="103"/>
      <c r="R9" s="103"/>
      <c r="S9" s="103"/>
      <c r="T9" s="103"/>
      <c r="U9" s="103"/>
      <c r="V9" s="103"/>
      <c r="W9" s="103"/>
      <c r="X9" s="103"/>
      <c r="Y9" s="103"/>
      <c r="Z9" s="103"/>
      <c r="AA9" s="103"/>
      <c r="AB9" s="103"/>
      <c r="AC9" s="103"/>
      <c r="AD9" s="103"/>
      <c r="AE9" s="103"/>
      <c r="AF9" s="103"/>
    </row>
    <row r="10" spans="3:69" ht="114.6" customHeight="1" thickBot="1">
      <c r="C10" s="157" t="s">
        <v>4</v>
      </c>
      <c r="D10" s="308" t="s">
        <v>414</v>
      </c>
      <c r="E10" s="308" t="s">
        <v>415</v>
      </c>
      <c r="F10" s="134" t="s">
        <v>134</v>
      </c>
      <c r="G10" s="134" t="s">
        <v>192</v>
      </c>
      <c r="H10" s="134" t="s">
        <v>193</v>
      </c>
      <c r="I10" s="128" t="s">
        <v>194</v>
      </c>
      <c r="J10" s="128" t="s">
        <v>195</v>
      </c>
      <c r="K10" s="128" t="s">
        <v>196</v>
      </c>
      <c r="L10" s="128" t="s">
        <v>197</v>
      </c>
      <c r="M10" s="128" t="s">
        <v>198</v>
      </c>
      <c r="N10" s="128" t="s">
        <v>199</v>
      </c>
      <c r="O10" s="128" t="s">
        <v>200</v>
      </c>
      <c r="P10" s="128" t="s">
        <v>201</v>
      </c>
      <c r="Q10" s="128" t="s">
        <v>202</v>
      </c>
      <c r="R10" s="128" t="s">
        <v>203</v>
      </c>
      <c r="S10" s="128" t="s">
        <v>204</v>
      </c>
      <c r="T10" s="128" t="s">
        <v>205</v>
      </c>
      <c r="U10" s="128" t="s">
        <v>206</v>
      </c>
      <c r="V10" s="128" t="s">
        <v>207</v>
      </c>
      <c r="W10" s="128" t="s">
        <v>208</v>
      </c>
      <c r="X10" s="128" t="s">
        <v>209</v>
      </c>
      <c r="Y10" s="128" t="s">
        <v>210</v>
      </c>
      <c r="Z10" s="128" t="s">
        <v>211</v>
      </c>
      <c r="AA10" s="128" t="s">
        <v>212</v>
      </c>
      <c r="AB10" s="128" t="s">
        <v>213</v>
      </c>
      <c r="AC10" s="128" t="s">
        <v>214</v>
      </c>
      <c r="AD10" s="128" t="s">
        <v>215</v>
      </c>
      <c r="AE10" s="128" t="s">
        <v>216</v>
      </c>
      <c r="AF10" s="128" t="s">
        <v>217</v>
      </c>
      <c r="AG10" s="128" t="s">
        <v>218</v>
      </c>
      <c r="AH10" s="128" t="s">
        <v>219</v>
      </c>
      <c r="AI10" s="128" t="s">
        <v>220</v>
      </c>
      <c r="AJ10" s="128" t="s">
        <v>221</v>
      </c>
      <c r="AK10" s="128" t="s">
        <v>222</v>
      </c>
      <c r="AL10" s="128" t="s">
        <v>223</v>
      </c>
      <c r="AM10" s="128" t="s">
        <v>224</v>
      </c>
      <c r="AN10" s="128" t="s">
        <v>225</v>
      </c>
      <c r="AO10" s="128" t="s">
        <v>226</v>
      </c>
      <c r="AP10" s="128" t="s">
        <v>227</v>
      </c>
      <c r="AQ10" s="128" t="s">
        <v>228</v>
      </c>
      <c r="AR10" s="128" t="s">
        <v>229</v>
      </c>
      <c r="AS10" s="40" t="s">
        <v>230</v>
      </c>
      <c r="AT10" s="128" t="s">
        <v>334</v>
      </c>
      <c r="AU10" s="40" t="s">
        <v>270</v>
      </c>
      <c r="AV10" s="128" t="s">
        <v>271</v>
      </c>
      <c r="AW10" s="128" t="s">
        <v>272</v>
      </c>
      <c r="AX10" s="128" t="s">
        <v>309</v>
      </c>
      <c r="AY10" s="128" t="s">
        <v>299</v>
      </c>
      <c r="AZ10" s="128" t="s">
        <v>333</v>
      </c>
      <c r="BA10" s="128" t="s">
        <v>332</v>
      </c>
      <c r="BB10" s="128" t="s">
        <v>335</v>
      </c>
      <c r="BC10" s="40" t="s">
        <v>336</v>
      </c>
      <c r="BD10" s="128" t="s">
        <v>352</v>
      </c>
      <c r="BE10" s="40" t="s">
        <v>351</v>
      </c>
      <c r="BF10" s="128" t="s">
        <v>368</v>
      </c>
      <c r="BG10" s="40" t="s">
        <v>369</v>
      </c>
      <c r="BH10" s="128" t="s">
        <v>383</v>
      </c>
      <c r="BI10" s="40" t="s">
        <v>382</v>
      </c>
      <c r="BJ10" s="128" t="s">
        <v>407</v>
      </c>
      <c r="BK10" s="40" t="s">
        <v>408</v>
      </c>
      <c r="BL10" s="128" t="s">
        <v>645</v>
      </c>
      <c r="BM10" s="40" t="s">
        <v>970</v>
      </c>
      <c r="BN10" s="128" t="s">
        <v>1095</v>
      </c>
      <c r="BO10" s="40" t="s">
        <v>1096</v>
      </c>
      <c r="BP10" s="128" t="s">
        <v>1235</v>
      </c>
      <c r="BQ10" s="40" t="s">
        <v>1236</v>
      </c>
    </row>
    <row r="11" spans="3:69" ht="31.35" customHeight="1" thickBot="1">
      <c r="C11" s="324">
        <v>2</v>
      </c>
      <c r="D11" s="129" t="s">
        <v>1190</v>
      </c>
      <c r="E11" s="129" t="s">
        <v>1191</v>
      </c>
      <c r="F11" s="131" t="s">
        <v>5</v>
      </c>
      <c r="G11" s="132" t="s">
        <v>5</v>
      </c>
      <c r="H11" s="131" t="s">
        <v>5</v>
      </c>
      <c r="I11" s="132" t="s">
        <v>5</v>
      </c>
      <c r="J11" s="131" t="s">
        <v>5</v>
      </c>
      <c r="K11" s="132" t="s">
        <v>5</v>
      </c>
      <c r="L11" s="131" t="s">
        <v>5</v>
      </c>
      <c r="M11" s="132" t="s">
        <v>5</v>
      </c>
      <c r="N11" s="131" t="s">
        <v>5</v>
      </c>
      <c r="O11" s="132" t="s">
        <v>5</v>
      </c>
      <c r="P11" s="131" t="s">
        <v>5</v>
      </c>
      <c r="Q11" s="132" t="s">
        <v>5</v>
      </c>
      <c r="R11" s="131" t="s">
        <v>5</v>
      </c>
      <c r="S11" s="132" t="s">
        <v>5</v>
      </c>
      <c r="T11" s="131" t="s">
        <v>5</v>
      </c>
      <c r="U11" s="132" t="s">
        <v>5</v>
      </c>
      <c r="V11" s="131" t="s">
        <v>5</v>
      </c>
      <c r="W11" s="132" t="s">
        <v>5</v>
      </c>
      <c r="X11" s="131" t="s">
        <v>5</v>
      </c>
      <c r="Y11" s="132" t="s">
        <v>5</v>
      </c>
      <c r="Z11" s="131" t="s">
        <v>5</v>
      </c>
      <c r="AA11" s="132" t="s">
        <v>5</v>
      </c>
      <c r="AB11" s="131" t="s">
        <v>5</v>
      </c>
      <c r="AC11" s="132" t="s">
        <v>5</v>
      </c>
      <c r="AD11" s="131" t="s">
        <v>5</v>
      </c>
      <c r="AE11" s="132" t="s">
        <v>5</v>
      </c>
      <c r="AF11" s="131" t="s">
        <v>5</v>
      </c>
      <c r="AG11" s="132" t="s">
        <v>5</v>
      </c>
      <c r="AH11" s="131" t="s">
        <v>5</v>
      </c>
      <c r="AI11" s="132" t="s">
        <v>5</v>
      </c>
      <c r="AJ11" s="131" t="s">
        <v>5</v>
      </c>
      <c r="AK11" s="132" t="s">
        <v>5</v>
      </c>
      <c r="AL11" s="131" t="s">
        <v>5</v>
      </c>
      <c r="AM11" s="132" t="s">
        <v>5</v>
      </c>
      <c r="AN11" s="131" t="s">
        <v>5</v>
      </c>
      <c r="AO11" s="132" t="s">
        <v>5</v>
      </c>
      <c r="AP11" s="131" t="s">
        <v>5</v>
      </c>
      <c r="AQ11" s="132" t="s">
        <v>5</v>
      </c>
      <c r="AR11" s="131">
        <v>0</v>
      </c>
      <c r="AS11" s="132">
        <v>0</v>
      </c>
      <c r="AT11" s="131">
        <v>0</v>
      </c>
      <c r="AU11" s="132">
        <v>0</v>
      </c>
      <c r="AV11" s="131">
        <v>5</v>
      </c>
      <c r="AW11" s="132">
        <v>0.8</v>
      </c>
      <c r="AX11" s="131">
        <v>12</v>
      </c>
      <c r="AY11" s="132">
        <v>0.91666666666666663</v>
      </c>
      <c r="AZ11" s="131">
        <v>11</v>
      </c>
      <c r="BA11" s="132">
        <v>0.90909090909090906</v>
      </c>
      <c r="BB11" s="131">
        <v>11</v>
      </c>
      <c r="BC11" s="132">
        <v>1</v>
      </c>
      <c r="BD11" s="131">
        <v>7</v>
      </c>
      <c r="BE11" s="132">
        <v>1</v>
      </c>
      <c r="BF11" s="323">
        <v>11</v>
      </c>
      <c r="BG11" s="325">
        <v>1</v>
      </c>
      <c r="BH11" s="323">
        <v>12</v>
      </c>
      <c r="BI11" s="325">
        <v>1</v>
      </c>
      <c r="BJ11" s="426">
        <v>12</v>
      </c>
      <c r="BK11" s="427">
        <v>1</v>
      </c>
      <c r="BL11" s="428">
        <v>14</v>
      </c>
      <c r="BM11" s="429">
        <v>1</v>
      </c>
      <c r="BN11" s="428">
        <v>7</v>
      </c>
      <c r="BO11" s="429">
        <v>1</v>
      </c>
      <c r="BP11" s="412" t="s">
        <v>5</v>
      </c>
      <c r="BQ11" s="412" t="s">
        <v>5</v>
      </c>
    </row>
    <row r="12" spans="3:69" ht="36.75" customHeight="1" thickBot="1">
      <c r="C12" s="324">
        <v>186</v>
      </c>
      <c r="D12" s="129" t="s">
        <v>1192</v>
      </c>
      <c r="E12" s="129" t="s">
        <v>1201</v>
      </c>
      <c r="F12" s="131" t="s">
        <v>5</v>
      </c>
      <c r="G12" s="132" t="s">
        <v>5</v>
      </c>
      <c r="H12" s="131" t="s">
        <v>5</v>
      </c>
      <c r="I12" s="132" t="s">
        <v>5</v>
      </c>
      <c r="J12" s="131" t="s">
        <v>5</v>
      </c>
      <c r="K12" s="132" t="s">
        <v>5</v>
      </c>
      <c r="L12" s="131" t="s">
        <v>5</v>
      </c>
      <c r="M12" s="132" t="s">
        <v>5</v>
      </c>
      <c r="N12" s="131" t="s">
        <v>5</v>
      </c>
      <c r="O12" s="132" t="s">
        <v>5</v>
      </c>
      <c r="P12" s="131" t="s">
        <v>5</v>
      </c>
      <c r="Q12" s="132" t="s">
        <v>5</v>
      </c>
      <c r="R12" s="131" t="s">
        <v>5</v>
      </c>
      <c r="S12" s="132" t="s">
        <v>5</v>
      </c>
      <c r="T12" s="131" t="s">
        <v>5</v>
      </c>
      <c r="U12" s="132" t="s">
        <v>5</v>
      </c>
      <c r="V12" s="131" t="s">
        <v>5</v>
      </c>
      <c r="W12" s="132" t="s">
        <v>5</v>
      </c>
      <c r="X12" s="131" t="s">
        <v>5</v>
      </c>
      <c r="Y12" s="132" t="s">
        <v>5</v>
      </c>
      <c r="Z12" s="131" t="s">
        <v>5</v>
      </c>
      <c r="AA12" s="132" t="s">
        <v>5</v>
      </c>
      <c r="AB12" s="131" t="s">
        <v>5</v>
      </c>
      <c r="AC12" s="132" t="s">
        <v>5</v>
      </c>
      <c r="AD12" s="131" t="s">
        <v>5</v>
      </c>
      <c r="AE12" s="132" t="s">
        <v>5</v>
      </c>
      <c r="AF12" s="131" t="s">
        <v>5</v>
      </c>
      <c r="AG12" s="132" t="s">
        <v>5</v>
      </c>
      <c r="AH12" s="131" t="s">
        <v>5</v>
      </c>
      <c r="AI12" s="132" t="s">
        <v>5</v>
      </c>
      <c r="AJ12" s="131" t="s">
        <v>5</v>
      </c>
      <c r="AK12" s="132" t="s">
        <v>5</v>
      </c>
      <c r="AL12" s="131" t="s">
        <v>5</v>
      </c>
      <c r="AM12" s="132" t="s">
        <v>5</v>
      </c>
      <c r="AN12" s="131">
        <v>5</v>
      </c>
      <c r="AO12" s="132">
        <v>0.8</v>
      </c>
      <c r="AP12" s="131">
        <v>6</v>
      </c>
      <c r="AQ12" s="132">
        <v>0.66666666666666663</v>
      </c>
      <c r="AR12" s="131">
        <v>8</v>
      </c>
      <c r="AS12" s="132">
        <v>0.625</v>
      </c>
      <c r="AT12" s="131">
        <v>9</v>
      </c>
      <c r="AU12" s="132">
        <v>0.66666666666666663</v>
      </c>
      <c r="AV12" s="131">
        <v>10</v>
      </c>
      <c r="AW12" s="132">
        <v>0.7</v>
      </c>
      <c r="AX12" s="131">
        <v>10</v>
      </c>
      <c r="AY12" s="132">
        <v>0.7</v>
      </c>
      <c r="AZ12" s="131">
        <v>11</v>
      </c>
      <c r="BA12" s="132">
        <v>0.72727272727272729</v>
      </c>
      <c r="BB12" s="131">
        <v>9</v>
      </c>
      <c r="BC12" s="132">
        <v>0.66666666666666663</v>
      </c>
      <c r="BD12" s="131">
        <v>8</v>
      </c>
      <c r="BE12" s="132">
        <v>0.75</v>
      </c>
      <c r="BF12" s="323">
        <v>7</v>
      </c>
      <c r="BG12" s="325">
        <v>0.7142857142857143</v>
      </c>
      <c r="BH12" s="323">
        <v>4</v>
      </c>
      <c r="BI12" s="325">
        <v>0.75</v>
      </c>
      <c r="BJ12" s="426">
        <v>7</v>
      </c>
      <c r="BK12" s="427">
        <v>0.86</v>
      </c>
      <c r="BL12" s="430">
        <v>3</v>
      </c>
      <c r="BM12" s="429">
        <v>1</v>
      </c>
      <c r="BN12" s="430" t="s">
        <v>5</v>
      </c>
      <c r="BO12" s="429" t="s">
        <v>5</v>
      </c>
      <c r="BP12" s="412" t="s">
        <v>5</v>
      </c>
      <c r="BQ12" s="412" t="s">
        <v>5</v>
      </c>
    </row>
    <row r="13" spans="3:69" ht="36.950000000000003" customHeight="1" thickBot="1">
      <c r="C13" s="324">
        <v>196</v>
      </c>
      <c r="D13" s="129" t="s">
        <v>1196</v>
      </c>
      <c r="E13" s="129" t="s">
        <v>1197</v>
      </c>
      <c r="F13" s="131">
        <v>44</v>
      </c>
      <c r="G13" s="132">
        <v>0.55000000000000004</v>
      </c>
      <c r="H13" s="131">
        <v>46</v>
      </c>
      <c r="I13" s="132">
        <v>0.56999999999999995</v>
      </c>
      <c r="J13" s="131">
        <v>44</v>
      </c>
      <c r="K13" s="132">
        <v>0.55000000000000004</v>
      </c>
      <c r="L13" s="131">
        <v>41</v>
      </c>
      <c r="M13" s="132">
        <v>0.54</v>
      </c>
      <c r="N13" s="131">
        <v>38</v>
      </c>
      <c r="O13" s="132">
        <v>0.55263157894736847</v>
      </c>
      <c r="P13" s="131">
        <v>31</v>
      </c>
      <c r="Q13" s="132">
        <v>0.57999999999999996</v>
      </c>
      <c r="R13" s="131">
        <v>32</v>
      </c>
      <c r="S13" s="132">
        <v>0.5</v>
      </c>
      <c r="T13" s="131">
        <v>32</v>
      </c>
      <c r="U13" s="132">
        <v>0.44</v>
      </c>
      <c r="V13" s="131">
        <v>32</v>
      </c>
      <c r="W13" s="132">
        <v>0.44</v>
      </c>
      <c r="X13" s="131">
        <v>33</v>
      </c>
      <c r="Y13" s="132">
        <v>0.39393939393939392</v>
      </c>
      <c r="Z13" s="131">
        <v>34</v>
      </c>
      <c r="AA13" s="132">
        <v>0.41176470588235292</v>
      </c>
      <c r="AB13" s="131">
        <v>32</v>
      </c>
      <c r="AC13" s="132">
        <v>0.5</v>
      </c>
      <c r="AD13" s="131">
        <v>32</v>
      </c>
      <c r="AE13" s="132">
        <v>0.46875</v>
      </c>
      <c r="AF13" s="131">
        <v>33</v>
      </c>
      <c r="AG13" s="132">
        <v>0.42424242424242425</v>
      </c>
      <c r="AH13" s="131">
        <v>33</v>
      </c>
      <c r="AI13" s="132">
        <v>0.39393939393939392</v>
      </c>
      <c r="AJ13" s="131">
        <v>29</v>
      </c>
      <c r="AK13" s="132">
        <v>0.37931034482758619</v>
      </c>
      <c r="AL13" s="131">
        <v>33</v>
      </c>
      <c r="AM13" s="132">
        <v>0.45454545454545453</v>
      </c>
      <c r="AN13" s="131">
        <v>30</v>
      </c>
      <c r="AO13" s="132">
        <v>0.46666666666666667</v>
      </c>
      <c r="AP13" s="131">
        <v>20</v>
      </c>
      <c r="AQ13" s="132">
        <v>0.3</v>
      </c>
      <c r="AR13" s="131">
        <v>19</v>
      </c>
      <c r="AS13" s="132">
        <v>0.31578947368421051</v>
      </c>
      <c r="AT13" s="131">
        <v>15</v>
      </c>
      <c r="AU13" s="132">
        <v>0.26666666666666666</v>
      </c>
      <c r="AV13" s="131">
        <v>12</v>
      </c>
      <c r="AW13" s="132">
        <v>0.25</v>
      </c>
      <c r="AX13" s="131">
        <v>12</v>
      </c>
      <c r="AY13" s="132">
        <v>0.33333333333333331</v>
      </c>
      <c r="AZ13" s="131">
        <v>13</v>
      </c>
      <c r="BA13" s="132">
        <v>0.23076923076923078</v>
      </c>
      <c r="BB13" s="131" t="s">
        <v>5</v>
      </c>
      <c r="BC13" s="132" t="s">
        <v>5</v>
      </c>
      <c r="BD13" s="131" t="s">
        <v>5</v>
      </c>
      <c r="BE13" s="132" t="s">
        <v>5</v>
      </c>
      <c r="BF13" s="131" t="s">
        <v>5</v>
      </c>
      <c r="BG13" s="132" t="s">
        <v>5</v>
      </c>
      <c r="BH13" s="132" t="s">
        <v>5</v>
      </c>
      <c r="BI13" s="132" t="s">
        <v>5</v>
      </c>
      <c r="BJ13" s="323" t="s">
        <v>5</v>
      </c>
      <c r="BK13" s="132" t="s">
        <v>5</v>
      </c>
      <c r="BL13" s="413" t="s">
        <v>5</v>
      </c>
      <c r="BM13" s="381" t="s">
        <v>5</v>
      </c>
      <c r="BN13" s="413" t="s">
        <v>5</v>
      </c>
      <c r="BO13" s="412" t="s">
        <v>5</v>
      </c>
      <c r="BP13" s="412" t="s">
        <v>5</v>
      </c>
      <c r="BQ13" s="412" t="s">
        <v>5</v>
      </c>
    </row>
    <row r="14" spans="3:69" ht="32.25" customHeight="1" thickBot="1">
      <c r="C14" s="324">
        <v>198</v>
      </c>
      <c r="D14" s="129" t="s">
        <v>794</v>
      </c>
      <c r="E14" s="129" t="s">
        <v>795</v>
      </c>
      <c r="F14" s="131" t="s">
        <v>5</v>
      </c>
      <c r="G14" s="132" t="s">
        <v>5</v>
      </c>
      <c r="H14" s="131" t="s">
        <v>5</v>
      </c>
      <c r="I14" s="132" t="s">
        <v>5</v>
      </c>
      <c r="J14" s="131" t="s">
        <v>5</v>
      </c>
      <c r="K14" s="132" t="s">
        <v>5</v>
      </c>
      <c r="L14" s="131" t="s">
        <v>5</v>
      </c>
      <c r="M14" s="132" t="s">
        <v>5</v>
      </c>
      <c r="N14" s="131" t="s">
        <v>5</v>
      </c>
      <c r="O14" s="132" t="s">
        <v>5</v>
      </c>
      <c r="P14" s="131" t="s">
        <v>5</v>
      </c>
      <c r="Q14" s="132" t="s">
        <v>5</v>
      </c>
      <c r="R14" s="131">
        <v>2</v>
      </c>
      <c r="S14" s="132">
        <v>0.5</v>
      </c>
      <c r="T14" s="131">
        <v>0</v>
      </c>
      <c r="U14" s="132">
        <v>0</v>
      </c>
      <c r="V14" s="131">
        <v>19</v>
      </c>
      <c r="W14" s="132">
        <v>0.47</v>
      </c>
      <c r="X14" s="131">
        <v>0</v>
      </c>
      <c r="Y14" s="132">
        <v>0</v>
      </c>
      <c r="Z14" s="131">
        <v>0</v>
      </c>
      <c r="AA14" s="132">
        <v>0</v>
      </c>
      <c r="AB14" s="131">
        <v>0</v>
      </c>
      <c r="AC14" s="132">
        <v>0</v>
      </c>
      <c r="AD14" s="131">
        <v>0</v>
      </c>
      <c r="AE14" s="132">
        <v>0</v>
      </c>
      <c r="AF14" s="131">
        <v>0</v>
      </c>
      <c r="AG14" s="132">
        <v>0</v>
      </c>
      <c r="AH14" s="131">
        <v>0</v>
      </c>
      <c r="AI14" s="132">
        <v>0</v>
      </c>
      <c r="AJ14" s="131">
        <v>0</v>
      </c>
      <c r="AK14" s="132">
        <v>0</v>
      </c>
      <c r="AL14" s="131">
        <v>0</v>
      </c>
      <c r="AM14" s="132">
        <v>0</v>
      </c>
      <c r="AN14" s="131" t="s">
        <v>5</v>
      </c>
      <c r="AO14" s="132" t="s">
        <v>5</v>
      </c>
      <c r="AP14" s="131" t="s">
        <v>5</v>
      </c>
      <c r="AQ14" s="132" t="s">
        <v>5</v>
      </c>
      <c r="AR14" s="131" t="s">
        <v>5</v>
      </c>
      <c r="AS14" s="132" t="s">
        <v>5</v>
      </c>
      <c r="AT14" s="131" t="s">
        <v>5</v>
      </c>
      <c r="AU14" s="132" t="s">
        <v>5</v>
      </c>
      <c r="AV14" s="131" t="s">
        <v>5</v>
      </c>
      <c r="AW14" s="132" t="s">
        <v>5</v>
      </c>
      <c r="AX14" s="131" t="s">
        <v>5</v>
      </c>
      <c r="AY14" s="132" t="s">
        <v>5</v>
      </c>
      <c r="AZ14" s="131" t="s">
        <v>5</v>
      </c>
      <c r="BA14" s="132" t="s">
        <v>5</v>
      </c>
      <c r="BB14" s="131" t="s">
        <v>5</v>
      </c>
      <c r="BC14" s="132" t="s">
        <v>5</v>
      </c>
      <c r="BD14" s="131" t="s">
        <v>5</v>
      </c>
      <c r="BE14" s="132" t="s">
        <v>5</v>
      </c>
      <c r="BF14" s="131" t="s">
        <v>5</v>
      </c>
      <c r="BG14" s="132" t="s">
        <v>5</v>
      </c>
      <c r="BH14" s="132" t="s">
        <v>5</v>
      </c>
      <c r="BI14" s="132" t="s">
        <v>5</v>
      </c>
      <c r="BJ14" s="323" t="s">
        <v>5</v>
      </c>
      <c r="BK14" s="132" t="s">
        <v>5</v>
      </c>
      <c r="BL14" s="413" t="s">
        <v>5</v>
      </c>
      <c r="BM14" s="381" t="s">
        <v>5</v>
      </c>
      <c r="BN14" s="413" t="s">
        <v>5</v>
      </c>
      <c r="BO14" s="412" t="s">
        <v>5</v>
      </c>
      <c r="BP14" s="412" t="s">
        <v>5</v>
      </c>
      <c r="BQ14" s="412" t="s">
        <v>5</v>
      </c>
    </row>
    <row r="15" spans="3:69" ht="45" customHeight="1" thickBot="1">
      <c r="C15" s="324">
        <v>200</v>
      </c>
      <c r="D15" s="129" t="s">
        <v>796</v>
      </c>
      <c r="E15" s="129" t="s">
        <v>797</v>
      </c>
      <c r="F15" s="131">
        <v>7</v>
      </c>
      <c r="G15" s="132">
        <v>0.71</v>
      </c>
      <c r="H15" s="131">
        <v>7</v>
      </c>
      <c r="I15" s="132">
        <v>0.71</v>
      </c>
      <c r="J15" s="131">
        <v>7</v>
      </c>
      <c r="K15" s="132">
        <v>0.71</v>
      </c>
      <c r="L15" s="131">
        <v>7</v>
      </c>
      <c r="M15" s="132">
        <v>0.71</v>
      </c>
      <c r="N15" s="131">
        <v>7</v>
      </c>
      <c r="O15" s="132">
        <v>0.7142857142857143</v>
      </c>
      <c r="P15" s="131">
        <v>6</v>
      </c>
      <c r="Q15" s="132">
        <v>0.67</v>
      </c>
      <c r="R15" s="131">
        <v>6</v>
      </c>
      <c r="S15" s="132">
        <v>0.67</v>
      </c>
      <c r="T15" s="131">
        <v>6</v>
      </c>
      <c r="U15" s="132">
        <v>0.67</v>
      </c>
      <c r="V15" s="131">
        <v>6</v>
      </c>
      <c r="W15" s="132">
        <v>0.67</v>
      </c>
      <c r="X15" s="131">
        <v>6</v>
      </c>
      <c r="Y15" s="132">
        <v>0.66666666666666663</v>
      </c>
      <c r="Z15" s="131">
        <v>6</v>
      </c>
      <c r="AA15" s="132">
        <v>0.66666666666666663</v>
      </c>
      <c r="AB15" s="131" t="s">
        <v>5</v>
      </c>
      <c r="AC15" s="132" t="s">
        <v>5</v>
      </c>
      <c r="AD15" s="131" t="s">
        <v>5</v>
      </c>
      <c r="AE15" s="132" t="s">
        <v>5</v>
      </c>
      <c r="AF15" s="131" t="s">
        <v>5</v>
      </c>
      <c r="AG15" s="132" t="s">
        <v>5</v>
      </c>
      <c r="AH15" s="131" t="s">
        <v>5</v>
      </c>
      <c r="AI15" s="132" t="s">
        <v>5</v>
      </c>
      <c r="AJ15" s="131" t="s">
        <v>5</v>
      </c>
      <c r="AK15" s="132" t="s">
        <v>5</v>
      </c>
      <c r="AL15" s="131" t="s">
        <v>5</v>
      </c>
      <c r="AM15" s="132" t="s">
        <v>5</v>
      </c>
      <c r="AN15" s="131" t="s">
        <v>5</v>
      </c>
      <c r="AO15" s="132" t="s">
        <v>5</v>
      </c>
      <c r="AP15" s="131" t="s">
        <v>5</v>
      </c>
      <c r="AQ15" s="132" t="s">
        <v>5</v>
      </c>
      <c r="AR15" s="131" t="s">
        <v>5</v>
      </c>
      <c r="AS15" s="132" t="s">
        <v>5</v>
      </c>
      <c r="AT15" s="131" t="s">
        <v>5</v>
      </c>
      <c r="AU15" s="132" t="s">
        <v>5</v>
      </c>
      <c r="AV15" s="131" t="s">
        <v>5</v>
      </c>
      <c r="AW15" s="132" t="s">
        <v>5</v>
      </c>
      <c r="AX15" s="131" t="s">
        <v>5</v>
      </c>
      <c r="AY15" s="132" t="s">
        <v>5</v>
      </c>
      <c r="AZ15" s="131" t="s">
        <v>5</v>
      </c>
      <c r="BA15" s="132" t="s">
        <v>5</v>
      </c>
      <c r="BB15" s="131" t="s">
        <v>5</v>
      </c>
      <c r="BC15" s="132" t="s">
        <v>5</v>
      </c>
      <c r="BD15" s="131" t="s">
        <v>5</v>
      </c>
      <c r="BE15" s="132" t="s">
        <v>5</v>
      </c>
      <c r="BF15" s="131" t="s">
        <v>5</v>
      </c>
      <c r="BG15" s="132" t="s">
        <v>5</v>
      </c>
      <c r="BH15" s="132" t="s">
        <v>5</v>
      </c>
      <c r="BI15" s="132" t="s">
        <v>5</v>
      </c>
      <c r="BJ15" s="323" t="s">
        <v>5</v>
      </c>
      <c r="BK15" s="132" t="s">
        <v>5</v>
      </c>
      <c r="BL15" s="413" t="s">
        <v>5</v>
      </c>
      <c r="BM15" s="381" t="s">
        <v>5</v>
      </c>
      <c r="BN15" s="413" t="s">
        <v>5</v>
      </c>
      <c r="BO15" s="412" t="s">
        <v>5</v>
      </c>
      <c r="BP15" s="412" t="s">
        <v>5</v>
      </c>
      <c r="BQ15" s="412" t="s">
        <v>5</v>
      </c>
    </row>
    <row r="16" spans="3:69" ht="32.450000000000003" customHeight="1" thickBot="1">
      <c r="C16" s="324">
        <v>202</v>
      </c>
      <c r="D16" s="129" t="s">
        <v>1166</v>
      </c>
      <c r="E16" s="129" t="s">
        <v>1167</v>
      </c>
      <c r="F16" s="131">
        <v>27</v>
      </c>
      <c r="G16" s="132">
        <v>0.56000000000000005</v>
      </c>
      <c r="H16" s="131">
        <v>37</v>
      </c>
      <c r="I16" s="132">
        <v>0.56999999999999995</v>
      </c>
      <c r="J16" s="131">
        <v>36</v>
      </c>
      <c r="K16" s="132">
        <v>0.56000000000000005</v>
      </c>
      <c r="L16" s="131">
        <v>28</v>
      </c>
      <c r="M16" s="132">
        <v>0.54</v>
      </c>
      <c r="N16" s="131">
        <v>23</v>
      </c>
      <c r="O16" s="132">
        <v>0.56521739130434778</v>
      </c>
      <c r="P16" s="131">
        <v>20</v>
      </c>
      <c r="Q16" s="132">
        <v>0.55000000000000004</v>
      </c>
      <c r="R16" s="131">
        <v>20</v>
      </c>
      <c r="S16" s="132">
        <v>0.55000000000000004</v>
      </c>
      <c r="T16" s="131">
        <v>21</v>
      </c>
      <c r="U16" s="132">
        <v>0.52</v>
      </c>
      <c r="V16" s="131">
        <v>9</v>
      </c>
      <c r="W16" s="132">
        <v>0.56000000000000005</v>
      </c>
      <c r="X16" s="131">
        <v>6</v>
      </c>
      <c r="Y16" s="132">
        <v>0.5</v>
      </c>
      <c r="Z16" s="131">
        <v>6</v>
      </c>
      <c r="AA16" s="132">
        <v>0.66666666666666663</v>
      </c>
      <c r="AB16" s="131" t="s">
        <v>5</v>
      </c>
      <c r="AC16" s="132" t="s">
        <v>5</v>
      </c>
      <c r="AD16" s="131" t="s">
        <v>5</v>
      </c>
      <c r="AE16" s="132" t="s">
        <v>5</v>
      </c>
      <c r="AF16" s="131" t="s">
        <v>5</v>
      </c>
      <c r="AG16" s="132" t="s">
        <v>5</v>
      </c>
      <c r="AH16" s="131" t="s">
        <v>5</v>
      </c>
      <c r="AI16" s="132" t="s">
        <v>5</v>
      </c>
      <c r="AJ16" s="131" t="s">
        <v>5</v>
      </c>
      <c r="AK16" s="132" t="s">
        <v>5</v>
      </c>
      <c r="AL16" s="131" t="s">
        <v>5</v>
      </c>
      <c r="AM16" s="132" t="s">
        <v>5</v>
      </c>
      <c r="AN16" s="131" t="s">
        <v>5</v>
      </c>
      <c r="AO16" s="132" t="s">
        <v>5</v>
      </c>
      <c r="AP16" s="131" t="s">
        <v>5</v>
      </c>
      <c r="AQ16" s="132" t="s">
        <v>5</v>
      </c>
      <c r="AR16" s="131" t="s">
        <v>5</v>
      </c>
      <c r="AS16" s="132" t="s">
        <v>5</v>
      </c>
      <c r="AT16" s="131" t="s">
        <v>5</v>
      </c>
      <c r="AU16" s="132" t="s">
        <v>5</v>
      </c>
      <c r="AV16" s="131" t="s">
        <v>5</v>
      </c>
      <c r="AW16" s="132" t="s">
        <v>5</v>
      </c>
      <c r="AX16" s="131" t="s">
        <v>5</v>
      </c>
      <c r="AY16" s="132" t="s">
        <v>5</v>
      </c>
      <c r="AZ16" s="131" t="s">
        <v>5</v>
      </c>
      <c r="BA16" s="132" t="s">
        <v>5</v>
      </c>
      <c r="BB16" s="131" t="s">
        <v>5</v>
      </c>
      <c r="BC16" s="132" t="s">
        <v>5</v>
      </c>
      <c r="BD16" s="131" t="s">
        <v>5</v>
      </c>
      <c r="BE16" s="132" t="s">
        <v>5</v>
      </c>
      <c r="BF16" s="131" t="s">
        <v>5</v>
      </c>
      <c r="BG16" s="132" t="s">
        <v>5</v>
      </c>
      <c r="BH16" s="132" t="s">
        <v>5</v>
      </c>
      <c r="BI16" s="132" t="s">
        <v>5</v>
      </c>
      <c r="BJ16" s="323" t="s">
        <v>5</v>
      </c>
      <c r="BK16" s="132" t="s">
        <v>5</v>
      </c>
      <c r="BL16" s="413" t="s">
        <v>5</v>
      </c>
      <c r="BM16" s="381" t="s">
        <v>5</v>
      </c>
      <c r="BN16" s="413" t="s">
        <v>5</v>
      </c>
      <c r="BO16" s="412" t="s">
        <v>5</v>
      </c>
      <c r="BP16" s="412" t="s">
        <v>5</v>
      </c>
      <c r="BQ16" s="412" t="s">
        <v>5</v>
      </c>
    </row>
    <row r="17" spans="3:69" s="97" customFormat="1" ht="45" customHeight="1" thickBot="1">
      <c r="C17" s="324">
        <v>204</v>
      </c>
      <c r="D17" s="129" t="s">
        <v>798</v>
      </c>
      <c r="E17" s="129" t="s">
        <v>799</v>
      </c>
      <c r="F17" s="131">
        <v>21</v>
      </c>
      <c r="G17" s="132">
        <v>0.52</v>
      </c>
      <c r="H17" s="131">
        <v>18</v>
      </c>
      <c r="I17" s="132">
        <v>0.5</v>
      </c>
      <c r="J17" s="131">
        <v>19</v>
      </c>
      <c r="K17" s="132">
        <v>0.53</v>
      </c>
      <c r="L17" s="131">
        <v>18</v>
      </c>
      <c r="M17" s="132">
        <v>0.5</v>
      </c>
      <c r="N17" s="131">
        <v>18</v>
      </c>
      <c r="O17" s="132">
        <v>0.5</v>
      </c>
      <c r="P17" s="131">
        <v>19</v>
      </c>
      <c r="Q17" s="132">
        <v>0.53</v>
      </c>
      <c r="R17" s="131">
        <v>20</v>
      </c>
      <c r="S17" s="132">
        <v>0.55000000000000004</v>
      </c>
      <c r="T17" s="131">
        <v>20</v>
      </c>
      <c r="U17" s="132">
        <v>0.6</v>
      </c>
      <c r="V17" s="131">
        <v>17</v>
      </c>
      <c r="W17" s="132">
        <v>0.53</v>
      </c>
      <c r="X17" s="131">
        <v>18</v>
      </c>
      <c r="Y17" s="132">
        <v>0.55555555555555558</v>
      </c>
      <c r="Z17" s="131">
        <v>16</v>
      </c>
      <c r="AA17" s="132">
        <v>0.5</v>
      </c>
      <c r="AB17" s="131">
        <v>11</v>
      </c>
      <c r="AC17" s="132">
        <v>0.45454545454545453</v>
      </c>
      <c r="AD17" s="131" t="s">
        <v>5</v>
      </c>
      <c r="AE17" s="132" t="s">
        <v>5</v>
      </c>
      <c r="AF17" s="131" t="s">
        <v>5</v>
      </c>
      <c r="AG17" s="132" t="s">
        <v>5</v>
      </c>
      <c r="AH17" s="131" t="s">
        <v>5</v>
      </c>
      <c r="AI17" s="132" t="s">
        <v>5</v>
      </c>
      <c r="AJ17" s="131" t="s">
        <v>5</v>
      </c>
      <c r="AK17" s="132" t="s">
        <v>5</v>
      </c>
      <c r="AL17" s="131" t="s">
        <v>5</v>
      </c>
      <c r="AM17" s="132" t="s">
        <v>5</v>
      </c>
      <c r="AN17" s="131" t="s">
        <v>5</v>
      </c>
      <c r="AO17" s="132" t="s">
        <v>5</v>
      </c>
      <c r="AP17" s="131" t="s">
        <v>5</v>
      </c>
      <c r="AQ17" s="132" t="s">
        <v>5</v>
      </c>
      <c r="AR17" s="131" t="s">
        <v>5</v>
      </c>
      <c r="AS17" s="132" t="s">
        <v>5</v>
      </c>
      <c r="AT17" s="131" t="s">
        <v>5</v>
      </c>
      <c r="AU17" s="132" t="s">
        <v>5</v>
      </c>
      <c r="AV17" s="131" t="s">
        <v>5</v>
      </c>
      <c r="AW17" s="132" t="s">
        <v>5</v>
      </c>
      <c r="AX17" s="131" t="s">
        <v>5</v>
      </c>
      <c r="AY17" s="132" t="s">
        <v>5</v>
      </c>
      <c r="AZ17" s="131" t="s">
        <v>5</v>
      </c>
      <c r="BA17" s="132" t="s">
        <v>5</v>
      </c>
      <c r="BB17" s="131" t="s">
        <v>5</v>
      </c>
      <c r="BC17" s="132" t="s">
        <v>5</v>
      </c>
      <c r="BD17" s="131" t="s">
        <v>5</v>
      </c>
      <c r="BE17" s="132" t="s">
        <v>5</v>
      </c>
      <c r="BF17" s="131" t="s">
        <v>5</v>
      </c>
      <c r="BG17" s="132" t="s">
        <v>5</v>
      </c>
      <c r="BH17" s="132" t="s">
        <v>5</v>
      </c>
      <c r="BI17" s="132" t="s">
        <v>5</v>
      </c>
      <c r="BJ17" s="323" t="s">
        <v>5</v>
      </c>
      <c r="BK17" s="132" t="s">
        <v>5</v>
      </c>
      <c r="BL17" s="413" t="s">
        <v>5</v>
      </c>
      <c r="BM17" s="381" t="s">
        <v>5</v>
      </c>
      <c r="BN17" s="413" t="s">
        <v>5</v>
      </c>
      <c r="BO17" s="412" t="s">
        <v>5</v>
      </c>
      <c r="BP17" s="412" t="s">
        <v>5</v>
      </c>
      <c r="BQ17" s="412" t="s">
        <v>5</v>
      </c>
    </row>
    <row r="18" spans="3:69" ht="45" customHeight="1" thickBot="1">
      <c r="C18" s="324">
        <v>206</v>
      </c>
      <c r="D18" s="129" t="s">
        <v>800</v>
      </c>
      <c r="E18" s="129" t="s">
        <v>801</v>
      </c>
      <c r="F18" s="131">
        <v>11</v>
      </c>
      <c r="G18" s="132">
        <v>0.73</v>
      </c>
      <c r="H18" s="131">
        <v>7</v>
      </c>
      <c r="I18" s="132">
        <v>0.56999999999999995</v>
      </c>
      <c r="J18" s="131">
        <v>7</v>
      </c>
      <c r="K18" s="132">
        <v>0.56999999999999995</v>
      </c>
      <c r="L18" s="131">
        <v>7</v>
      </c>
      <c r="M18" s="132">
        <v>0.56999999999999995</v>
      </c>
      <c r="N18" s="131">
        <v>7</v>
      </c>
      <c r="O18" s="132">
        <v>0.5714285714285714</v>
      </c>
      <c r="P18" s="131">
        <v>7</v>
      </c>
      <c r="Q18" s="132">
        <v>0.56999999999999995</v>
      </c>
      <c r="R18" s="131">
        <v>12</v>
      </c>
      <c r="S18" s="132">
        <v>0.75</v>
      </c>
      <c r="T18" s="131">
        <v>12</v>
      </c>
      <c r="U18" s="132">
        <v>0.75</v>
      </c>
      <c r="V18" s="131">
        <v>12</v>
      </c>
      <c r="W18" s="132">
        <v>0.75</v>
      </c>
      <c r="X18" s="131">
        <v>7</v>
      </c>
      <c r="Y18" s="132">
        <v>0.5714285714285714</v>
      </c>
      <c r="Z18" s="131">
        <v>7</v>
      </c>
      <c r="AA18" s="132">
        <v>0.5714285714285714</v>
      </c>
      <c r="AB18" s="131">
        <v>7</v>
      </c>
      <c r="AC18" s="132">
        <v>0.5714285714285714</v>
      </c>
      <c r="AD18" s="131" t="s">
        <v>5</v>
      </c>
      <c r="AE18" s="132" t="s">
        <v>5</v>
      </c>
      <c r="AF18" s="131" t="s">
        <v>5</v>
      </c>
      <c r="AG18" s="132" t="s">
        <v>5</v>
      </c>
      <c r="AH18" s="131" t="s">
        <v>5</v>
      </c>
      <c r="AI18" s="132" t="s">
        <v>5</v>
      </c>
      <c r="AJ18" s="131" t="s">
        <v>5</v>
      </c>
      <c r="AK18" s="132" t="s">
        <v>5</v>
      </c>
      <c r="AL18" s="131" t="s">
        <v>5</v>
      </c>
      <c r="AM18" s="132" t="s">
        <v>5</v>
      </c>
      <c r="AN18" s="131" t="s">
        <v>5</v>
      </c>
      <c r="AO18" s="132" t="s">
        <v>5</v>
      </c>
      <c r="AP18" s="131" t="s">
        <v>5</v>
      </c>
      <c r="AQ18" s="132" t="s">
        <v>5</v>
      </c>
      <c r="AR18" s="131" t="s">
        <v>5</v>
      </c>
      <c r="AS18" s="132" t="s">
        <v>5</v>
      </c>
      <c r="AT18" s="131" t="s">
        <v>5</v>
      </c>
      <c r="AU18" s="132" t="s">
        <v>5</v>
      </c>
      <c r="AV18" s="131" t="s">
        <v>5</v>
      </c>
      <c r="AW18" s="132" t="s">
        <v>5</v>
      </c>
      <c r="AX18" s="131" t="s">
        <v>5</v>
      </c>
      <c r="AY18" s="132" t="s">
        <v>5</v>
      </c>
      <c r="AZ18" s="131" t="s">
        <v>5</v>
      </c>
      <c r="BA18" s="132" t="s">
        <v>5</v>
      </c>
      <c r="BB18" s="131" t="s">
        <v>5</v>
      </c>
      <c r="BC18" s="132" t="s">
        <v>5</v>
      </c>
      <c r="BD18" s="131" t="s">
        <v>5</v>
      </c>
      <c r="BE18" s="132" t="s">
        <v>5</v>
      </c>
      <c r="BF18" s="131" t="s">
        <v>5</v>
      </c>
      <c r="BG18" s="132" t="s">
        <v>5</v>
      </c>
      <c r="BH18" s="132" t="s">
        <v>5</v>
      </c>
      <c r="BI18" s="132" t="s">
        <v>5</v>
      </c>
      <c r="BJ18" s="323" t="s">
        <v>5</v>
      </c>
      <c r="BK18" s="132" t="s">
        <v>5</v>
      </c>
      <c r="BL18" s="413" t="s">
        <v>5</v>
      </c>
      <c r="BM18" s="381" t="s">
        <v>5</v>
      </c>
      <c r="BN18" s="413" t="s">
        <v>5</v>
      </c>
      <c r="BO18" s="412" t="s">
        <v>5</v>
      </c>
      <c r="BP18" s="412" t="s">
        <v>5</v>
      </c>
      <c r="BQ18" s="412" t="s">
        <v>5</v>
      </c>
    </row>
    <row r="19" spans="3:69" ht="45" customHeight="1" thickBot="1">
      <c r="C19" s="324">
        <v>207</v>
      </c>
      <c r="D19" s="129" t="s">
        <v>802</v>
      </c>
      <c r="E19" s="129" t="s">
        <v>803</v>
      </c>
      <c r="F19" s="131">
        <v>11</v>
      </c>
      <c r="G19" s="132">
        <v>0.45</v>
      </c>
      <c r="H19" s="131">
        <v>11</v>
      </c>
      <c r="I19" s="132">
        <v>0.45</v>
      </c>
      <c r="J19" s="131">
        <v>10</v>
      </c>
      <c r="K19" s="132">
        <v>0.4</v>
      </c>
      <c r="L19" s="131">
        <v>9</v>
      </c>
      <c r="M19" s="132">
        <v>0.33</v>
      </c>
      <c r="N19" s="131">
        <v>10</v>
      </c>
      <c r="O19" s="132">
        <v>0.4</v>
      </c>
      <c r="P19" s="131">
        <v>10</v>
      </c>
      <c r="Q19" s="132">
        <v>0.4</v>
      </c>
      <c r="R19" s="131">
        <v>10</v>
      </c>
      <c r="S19" s="132">
        <v>0.4</v>
      </c>
      <c r="T19" s="131">
        <v>10</v>
      </c>
      <c r="U19" s="132">
        <v>0.4</v>
      </c>
      <c r="V19" s="131">
        <v>10</v>
      </c>
      <c r="W19" s="132">
        <v>0.4</v>
      </c>
      <c r="X19" s="131">
        <v>8</v>
      </c>
      <c r="Y19" s="132">
        <v>0.5</v>
      </c>
      <c r="Z19" s="131">
        <v>10</v>
      </c>
      <c r="AA19" s="132">
        <v>0.4</v>
      </c>
      <c r="AB19" s="131" t="s">
        <v>5</v>
      </c>
      <c r="AC19" s="132" t="s">
        <v>5</v>
      </c>
      <c r="AD19" s="131" t="s">
        <v>5</v>
      </c>
      <c r="AE19" s="132" t="s">
        <v>5</v>
      </c>
      <c r="AF19" s="131" t="s">
        <v>5</v>
      </c>
      <c r="AG19" s="132" t="s">
        <v>5</v>
      </c>
      <c r="AH19" s="131" t="s">
        <v>5</v>
      </c>
      <c r="AI19" s="132" t="s">
        <v>5</v>
      </c>
      <c r="AJ19" s="131" t="s">
        <v>5</v>
      </c>
      <c r="AK19" s="132" t="s">
        <v>5</v>
      </c>
      <c r="AL19" s="131" t="s">
        <v>5</v>
      </c>
      <c r="AM19" s="132" t="s">
        <v>5</v>
      </c>
      <c r="AN19" s="131" t="s">
        <v>5</v>
      </c>
      <c r="AO19" s="132" t="s">
        <v>5</v>
      </c>
      <c r="AP19" s="131" t="s">
        <v>5</v>
      </c>
      <c r="AQ19" s="132" t="s">
        <v>5</v>
      </c>
      <c r="AR19" s="131" t="s">
        <v>5</v>
      </c>
      <c r="AS19" s="132" t="s">
        <v>5</v>
      </c>
      <c r="AT19" s="131" t="s">
        <v>5</v>
      </c>
      <c r="AU19" s="132" t="s">
        <v>5</v>
      </c>
      <c r="AV19" s="131" t="s">
        <v>5</v>
      </c>
      <c r="AW19" s="132" t="s">
        <v>5</v>
      </c>
      <c r="AX19" s="131" t="s">
        <v>5</v>
      </c>
      <c r="AY19" s="132" t="s">
        <v>5</v>
      </c>
      <c r="AZ19" s="131" t="s">
        <v>5</v>
      </c>
      <c r="BA19" s="132" t="s">
        <v>5</v>
      </c>
      <c r="BB19" s="131" t="s">
        <v>5</v>
      </c>
      <c r="BC19" s="132" t="s">
        <v>5</v>
      </c>
      <c r="BD19" s="131" t="s">
        <v>5</v>
      </c>
      <c r="BE19" s="132" t="s">
        <v>5</v>
      </c>
      <c r="BF19" s="131" t="s">
        <v>5</v>
      </c>
      <c r="BG19" s="132" t="s">
        <v>5</v>
      </c>
      <c r="BH19" s="132" t="s">
        <v>5</v>
      </c>
      <c r="BI19" s="132" t="s">
        <v>5</v>
      </c>
      <c r="BJ19" s="323" t="s">
        <v>5</v>
      </c>
      <c r="BK19" s="132" t="s">
        <v>5</v>
      </c>
      <c r="BL19" s="413" t="s">
        <v>5</v>
      </c>
      <c r="BM19" s="381" t="s">
        <v>5</v>
      </c>
      <c r="BN19" s="413" t="s">
        <v>5</v>
      </c>
      <c r="BO19" s="412" t="s">
        <v>5</v>
      </c>
      <c r="BP19" s="412" t="s">
        <v>5</v>
      </c>
      <c r="BQ19" s="412" t="s">
        <v>5</v>
      </c>
    </row>
    <row r="20" spans="3:69" ht="45" customHeight="1" thickBot="1">
      <c r="C20" s="324">
        <v>208</v>
      </c>
      <c r="D20" s="129" t="s">
        <v>804</v>
      </c>
      <c r="E20" s="129" t="s">
        <v>805</v>
      </c>
      <c r="F20" s="131" t="s">
        <v>5</v>
      </c>
      <c r="G20" s="132" t="s">
        <v>5</v>
      </c>
      <c r="H20" s="131" t="s">
        <v>5</v>
      </c>
      <c r="I20" s="132" t="s">
        <v>5</v>
      </c>
      <c r="J20" s="131" t="s">
        <v>5</v>
      </c>
      <c r="K20" s="132" t="s">
        <v>5</v>
      </c>
      <c r="L20" s="131">
        <v>1</v>
      </c>
      <c r="M20" s="132">
        <v>1</v>
      </c>
      <c r="N20" s="131">
        <v>6</v>
      </c>
      <c r="O20" s="132">
        <v>0.66666666666666663</v>
      </c>
      <c r="P20" s="131">
        <v>1</v>
      </c>
      <c r="Q20" s="132">
        <v>1</v>
      </c>
      <c r="R20" s="131">
        <v>3</v>
      </c>
      <c r="S20" s="132">
        <v>0.67</v>
      </c>
      <c r="T20" s="131">
        <v>0</v>
      </c>
      <c r="U20" s="132">
        <v>0</v>
      </c>
      <c r="V20" s="131">
        <v>0</v>
      </c>
      <c r="W20" s="132">
        <v>0</v>
      </c>
      <c r="X20" s="131">
        <v>3</v>
      </c>
      <c r="Y20" s="132">
        <v>1</v>
      </c>
      <c r="Z20" s="131">
        <v>7</v>
      </c>
      <c r="AA20" s="132">
        <v>1</v>
      </c>
      <c r="AB20" s="131">
        <v>7</v>
      </c>
      <c r="AC20" s="132">
        <v>1</v>
      </c>
      <c r="AD20" s="131" t="s">
        <v>5</v>
      </c>
      <c r="AE20" s="132" t="s">
        <v>5</v>
      </c>
      <c r="AF20" s="131" t="s">
        <v>5</v>
      </c>
      <c r="AG20" s="132" t="s">
        <v>5</v>
      </c>
      <c r="AH20" s="131" t="s">
        <v>5</v>
      </c>
      <c r="AI20" s="132" t="s">
        <v>5</v>
      </c>
      <c r="AJ20" s="131" t="s">
        <v>5</v>
      </c>
      <c r="AK20" s="132" t="s">
        <v>5</v>
      </c>
      <c r="AL20" s="131" t="s">
        <v>5</v>
      </c>
      <c r="AM20" s="132" t="s">
        <v>5</v>
      </c>
      <c r="AN20" s="131" t="s">
        <v>5</v>
      </c>
      <c r="AO20" s="132" t="s">
        <v>5</v>
      </c>
      <c r="AP20" s="131" t="s">
        <v>5</v>
      </c>
      <c r="AQ20" s="132" t="s">
        <v>5</v>
      </c>
      <c r="AR20" s="131" t="s">
        <v>5</v>
      </c>
      <c r="AS20" s="132" t="s">
        <v>5</v>
      </c>
      <c r="AT20" s="131" t="s">
        <v>5</v>
      </c>
      <c r="AU20" s="132" t="s">
        <v>5</v>
      </c>
      <c r="AV20" s="131" t="s">
        <v>5</v>
      </c>
      <c r="AW20" s="132" t="s">
        <v>5</v>
      </c>
      <c r="AX20" s="131" t="s">
        <v>5</v>
      </c>
      <c r="AY20" s="132" t="s">
        <v>5</v>
      </c>
      <c r="AZ20" s="131" t="s">
        <v>5</v>
      </c>
      <c r="BA20" s="132" t="s">
        <v>5</v>
      </c>
      <c r="BB20" s="131" t="s">
        <v>5</v>
      </c>
      <c r="BC20" s="132" t="s">
        <v>5</v>
      </c>
      <c r="BD20" s="131" t="s">
        <v>5</v>
      </c>
      <c r="BE20" s="132" t="s">
        <v>5</v>
      </c>
      <c r="BF20" s="131" t="s">
        <v>5</v>
      </c>
      <c r="BG20" s="132" t="s">
        <v>5</v>
      </c>
      <c r="BH20" s="132" t="s">
        <v>5</v>
      </c>
      <c r="BI20" s="132" t="s">
        <v>5</v>
      </c>
      <c r="BJ20" s="323" t="s">
        <v>5</v>
      </c>
      <c r="BK20" s="132" t="s">
        <v>5</v>
      </c>
      <c r="BL20" s="413" t="s">
        <v>5</v>
      </c>
      <c r="BM20" s="381" t="s">
        <v>5</v>
      </c>
      <c r="BN20" s="413" t="s">
        <v>5</v>
      </c>
      <c r="BO20" s="412" t="s">
        <v>5</v>
      </c>
      <c r="BP20" s="412" t="s">
        <v>5</v>
      </c>
      <c r="BQ20" s="412" t="s">
        <v>5</v>
      </c>
    </row>
    <row r="21" spans="3:69" ht="45" customHeight="1" thickBot="1">
      <c r="C21" s="324">
        <v>209</v>
      </c>
      <c r="D21" s="129" t="s">
        <v>806</v>
      </c>
      <c r="E21" s="129" t="s">
        <v>807</v>
      </c>
      <c r="F21" s="131">
        <v>14</v>
      </c>
      <c r="G21" s="132">
        <v>0.64</v>
      </c>
      <c r="H21" s="131">
        <v>14</v>
      </c>
      <c r="I21" s="132">
        <v>0.64</v>
      </c>
      <c r="J21" s="131">
        <v>13</v>
      </c>
      <c r="K21" s="132">
        <v>0.69</v>
      </c>
      <c r="L21" s="131">
        <v>16</v>
      </c>
      <c r="M21" s="132">
        <v>0.75</v>
      </c>
      <c r="N21" s="131">
        <v>12</v>
      </c>
      <c r="O21" s="132">
        <v>0.75</v>
      </c>
      <c r="P21" s="131">
        <v>11</v>
      </c>
      <c r="Q21" s="132">
        <v>0.73</v>
      </c>
      <c r="R21" s="131">
        <v>11</v>
      </c>
      <c r="S21" s="132">
        <v>0.73</v>
      </c>
      <c r="T21" s="131">
        <v>11</v>
      </c>
      <c r="U21" s="132">
        <v>0.45</v>
      </c>
      <c r="V21" s="131">
        <v>8</v>
      </c>
      <c r="W21" s="132">
        <v>0.63</v>
      </c>
      <c r="X21" s="131">
        <v>6</v>
      </c>
      <c r="Y21" s="132">
        <v>0.83333333333333337</v>
      </c>
      <c r="Z21" s="131">
        <v>7</v>
      </c>
      <c r="AA21" s="132">
        <v>0.7142857142857143</v>
      </c>
      <c r="AB21" s="131">
        <v>4</v>
      </c>
      <c r="AC21" s="132">
        <v>1</v>
      </c>
      <c r="AD21" s="131">
        <v>5</v>
      </c>
      <c r="AE21" s="132">
        <v>0.8</v>
      </c>
      <c r="AF21" s="131" t="s">
        <v>5</v>
      </c>
      <c r="AG21" s="132" t="s">
        <v>5</v>
      </c>
      <c r="AH21" s="131" t="s">
        <v>5</v>
      </c>
      <c r="AI21" s="132" t="s">
        <v>5</v>
      </c>
      <c r="AJ21" s="131" t="s">
        <v>5</v>
      </c>
      <c r="AK21" s="132" t="s">
        <v>5</v>
      </c>
      <c r="AL21" s="131" t="s">
        <v>5</v>
      </c>
      <c r="AM21" s="132" t="s">
        <v>5</v>
      </c>
      <c r="AN21" s="131" t="s">
        <v>5</v>
      </c>
      <c r="AO21" s="132" t="s">
        <v>5</v>
      </c>
      <c r="AP21" s="131" t="s">
        <v>5</v>
      </c>
      <c r="AQ21" s="132" t="s">
        <v>5</v>
      </c>
      <c r="AR21" s="131" t="s">
        <v>5</v>
      </c>
      <c r="AS21" s="132" t="s">
        <v>5</v>
      </c>
      <c r="AT21" s="131" t="s">
        <v>5</v>
      </c>
      <c r="AU21" s="132" t="s">
        <v>5</v>
      </c>
      <c r="AV21" s="131" t="s">
        <v>5</v>
      </c>
      <c r="AW21" s="132" t="s">
        <v>5</v>
      </c>
      <c r="AX21" s="131" t="s">
        <v>5</v>
      </c>
      <c r="AY21" s="132" t="s">
        <v>5</v>
      </c>
      <c r="AZ21" s="131" t="s">
        <v>5</v>
      </c>
      <c r="BA21" s="132" t="s">
        <v>5</v>
      </c>
      <c r="BB21" s="131" t="s">
        <v>5</v>
      </c>
      <c r="BC21" s="132" t="s">
        <v>5</v>
      </c>
      <c r="BD21" s="131" t="s">
        <v>5</v>
      </c>
      <c r="BE21" s="132" t="s">
        <v>5</v>
      </c>
      <c r="BF21" s="131" t="s">
        <v>5</v>
      </c>
      <c r="BG21" s="132" t="s">
        <v>5</v>
      </c>
      <c r="BH21" s="132" t="s">
        <v>5</v>
      </c>
      <c r="BI21" s="132" t="s">
        <v>5</v>
      </c>
      <c r="BJ21" s="323" t="s">
        <v>5</v>
      </c>
      <c r="BK21" s="132" t="s">
        <v>5</v>
      </c>
      <c r="BL21" s="413" t="s">
        <v>5</v>
      </c>
      <c r="BM21" s="381" t="s">
        <v>5</v>
      </c>
      <c r="BN21" s="413" t="s">
        <v>5</v>
      </c>
      <c r="BO21" s="513" t="s">
        <v>5</v>
      </c>
      <c r="BP21" s="412" t="s">
        <v>5</v>
      </c>
      <c r="BQ21" s="412" t="s">
        <v>5</v>
      </c>
    </row>
    <row r="22" spans="3:69" ht="45" customHeight="1" thickBot="1">
      <c r="C22" s="324">
        <v>210</v>
      </c>
      <c r="D22" s="129" t="s">
        <v>808</v>
      </c>
      <c r="E22" s="129" t="s">
        <v>809</v>
      </c>
      <c r="F22" s="131" t="s">
        <v>5</v>
      </c>
      <c r="G22" s="132" t="s">
        <v>5</v>
      </c>
      <c r="H22" s="131" t="s">
        <v>5</v>
      </c>
      <c r="I22" s="132" t="s">
        <v>5</v>
      </c>
      <c r="J22" s="131" t="s">
        <v>5</v>
      </c>
      <c r="K22" s="132" t="s">
        <v>5</v>
      </c>
      <c r="L22" s="131" t="s">
        <v>5</v>
      </c>
      <c r="M22" s="132" t="s">
        <v>5</v>
      </c>
      <c r="N22" s="131" t="s">
        <v>5</v>
      </c>
      <c r="O22" s="132" t="s">
        <v>5</v>
      </c>
      <c r="P22" s="131">
        <v>2</v>
      </c>
      <c r="Q22" s="132">
        <v>0</v>
      </c>
      <c r="R22" s="131">
        <v>2</v>
      </c>
      <c r="S22" s="132">
        <v>0.5</v>
      </c>
      <c r="T22" s="131">
        <v>4</v>
      </c>
      <c r="U22" s="132">
        <v>0.75</v>
      </c>
      <c r="V22" s="131">
        <v>5</v>
      </c>
      <c r="W22" s="132">
        <v>0.6</v>
      </c>
      <c r="X22" s="131">
        <v>0</v>
      </c>
      <c r="Y22" s="132">
        <v>0</v>
      </c>
      <c r="Z22" s="131">
        <v>4</v>
      </c>
      <c r="AA22" s="132">
        <v>0.75</v>
      </c>
      <c r="AB22" s="131">
        <v>4</v>
      </c>
      <c r="AC22" s="132">
        <v>0.75</v>
      </c>
      <c r="AD22" s="131">
        <v>4</v>
      </c>
      <c r="AE22" s="132">
        <v>0.75</v>
      </c>
      <c r="AF22" s="131">
        <v>4</v>
      </c>
      <c r="AG22" s="132">
        <v>0.75</v>
      </c>
      <c r="AH22" s="131">
        <v>4</v>
      </c>
      <c r="AI22" s="132">
        <v>1</v>
      </c>
      <c r="AJ22" s="131">
        <v>0</v>
      </c>
      <c r="AK22" s="132">
        <v>0</v>
      </c>
      <c r="AL22" s="131">
        <v>0</v>
      </c>
      <c r="AM22" s="132">
        <v>0</v>
      </c>
      <c r="AN22" s="131" t="s">
        <v>5</v>
      </c>
      <c r="AO22" s="132" t="s">
        <v>5</v>
      </c>
      <c r="AP22" s="131" t="s">
        <v>5</v>
      </c>
      <c r="AQ22" s="132" t="s">
        <v>5</v>
      </c>
      <c r="AR22" s="131" t="s">
        <v>5</v>
      </c>
      <c r="AS22" s="132" t="s">
        <v>5</v>
      </c>
      <c r="AT22" s="131" t="s">
        <v>5</v>
      </c>
      <c r="AU22" s="132" t="s">
        <v>5</v>
      </c>
      <c r="AV22" s="131" t="s">
        <v>5</v>
      </c>
      <c r="AW22" s="132" t="s">
        <v>5</v>
      </c>
      <c r="AX22" s="131" t="s">
        <v>5</v>
      </c>
      <c r="AY22" s="132" t="s">
        <v>5</v>
      </c>
      <c r="AZ22" s="131" t="s">
        <v>5</v>
      </c>
      <c r="BA22" s="132" t="s">
        <v>5</v>
      </c>
      <c r="BB22" s="131" t="s">
        <v>5</v>
      </c>
      <c r="BC22" s="132" t="s">
        <v>5</v>
      </c>
      <c r="BD22" s="131" t="s">
        <v>5</v>
      </c>
      <c r="BE22" s="132" t="s">
        <v>5</v>
      </c>
      <c r="BF22" s="131" t="s">
        <v>5</v>
      </c>
      <c r="BG22" s="132" t="s">
        <v>5</v>
      </c>
      <c r="BH22" s="132" t="s">
        <v>5</v>
      </c>
      <c r="BI22" s="132" t="s">
        <v>5</v>
      </c>
      <c r="BJ22" s="323" t="s">
        <v>5</v>
      </c>
      <c r="BK22" s="132" t="s">
        <v>5</v>
      </c>
      <c r="BL22" s="413" t="s">
        <v>5</v>
      </c>
      <c r="BM22" s="381" t="s">
        <v>5</v>
      </c>
      <c r="BN22" s="413" t="s">
        <v>5</v>
      </c>
      <c r="BO22" s="513" t="s">
        <v>5</v>
      </c>
      <c r="BP22" s="412" t="s">
        <v>5</v>
      </c>
      <c r="BQ22" s="412" t="s">
        <v>5</v>
      </c>
    </row>
    <row r="23" spans="3:69" ht="45" customHeight="1" thickBot="1">
      <c r="C23" s="324">
        <v>211</v>
      </c>
      <c r="D23" s="129" t="s">
        <v>810</v>
      </c>
      <c r="E23" s="129" t="s">
        <v>599</v>
      </c>
      <c r="F23" s="131">
        <v>183</v>
      </c>
      <c r="G23" s="132">
        <v>0.84</v>
      </c>
      <c r="H23" s="131">
        <v>184</v>
      </c>
      <c r="I23" s="132">
        <v>0.84</v>
      </c>
      <c r="J23" s="131">
        <v>180</v>
      </c>
      <c r="K23" s="132">
        <v>0.84</v>
      </c>
      <c r="L23" s="131">
        <v>173</v>
      </c>
      <c r="M23" s="132">
        <v>0.84</v>
      </c>
      <c r="N23" s="131">
        <v>174</v>
      </c>
      <c r="O23" s="132">
        <v>0.84482758620689657</v>
      </c>
      <c r="P23" s="131">
        <v>182</v>
      </c>
      <c r="Q23" s="132">
        <v>0.85</v>
      </c>
      <c r="R23" s="131">
        <v>179</v>
      </c>
      <c r="S23" s="132">
        <v>0.87</v>
      </c>
      <c r="T23" s="131">
        <v>181</v>
      </c>
      <c r="U23" s="132">
        <v>0.87</v>
      </c>
      <c r="V23" s="131">
        <v>181</v>
      </c>
      <c r="W23" s="132">
        <v>0.87</v>
      </c>
      <c r="X23" s="131">
        <v>181</v>
      </c>
      <c r="Y23" s="132">
        <v>0.87845303867403313</v>
      </c>
      <c r="Z23" s="131">
        <v>182</v>
      </c>
      <c r="AA23" s="132">
        <v>0.89560439560439564</v>
      </c>
      <c r="AB23" s="131">
        <v>188</v>
      </c>
      <c r="AC23" s="132">
        <v>0.9042553191489362</v>
      </c>
      <c r="AD23" s="131">
        <v>195</v>
      </c>
      <c r="AE23" s="132">
        <v>0.88717948717948714</v>
      </c>
      <c r="AF23" s="131">
        <v>196</v>
      </c>
      <c r="AG23" s="132">
        <v>0.88265306122448983</v>
      </c>
      <c r="AH23" s="131">
        <v>166</v>
      </c>
      <c r="AI23" s="132">
        <v>0.90963855421686746</v>
      </c>
      <c r="AJ23" s="131" t="s">
        <v>5</v>
      </c>
      <c r="AK23" s="132" t="s">
        <v>5</v>
      </c>
      <c r="AL23" s="131" t="s">
        <v>5</v>
      </c>
      <c r="AM23" s="132" t="s">
        <v>5</v>
      </c>
      <c r="AN23" s="131" t="s">
        <v>5</v>
      </c>
      <c r="AO23" s="132" t="s">
        <v>5</v>
      </c>
      <c r="AP23" s="131" t="s">
        <v>5</v>
      </c>
      <c r="AQ23" s="132" t="s">
        <v>5</v>
      </c>
      <c r="AR23" s="131" t="s">
        <v>5</v>
      </c>
      <c r="AS23" s="132" t="s">
        <v>5</v>
      </c>
      <c r="AT23" s="131" t="s">
        <v>5</v>
      </c>
      <c r="AU23" s="132" t="s">
        <v>5</v>
      </c>
      <c r="AV23" s="131" t="s">
        <v>5</v>
      </c>
      <c r="AW23" s="132" t="s">
        <v>5</v>
      </c>
      <c r="AX23" s="131" t="s">
        <v>5</v>
      </c>
      <c r="AY23" s="132" t="s">
        <v>5</v>
      </c>
      <c r="AZ23" s="131" t="s">
        <v>5</v>
      </c>
      <c r="BA23" s="132" t="s">
        <v>5</v>
      </c>
      <c r="BB23" s="131" t="s">
        <v>5</v>
      </c>
      <c r="BC23" s="132" t="s">
        <v>5</v>
      </c>
      <c r="BD23" s="131" t="s">
        <v>5</v>
      </c>
      <c r="BE23" s="132" t="s">
        <v>5</v>
      </c>
      <c r="BF23" s="131" t="s">
        <v>5</v>
      </c>
      <c r="BG23" s="132" t="s">
        <v>5</v>
      </c>
      <c r="BH23" s="132" t="s">
        <v>5</v>
      </c>
      <c r="BI23" s="132" t="s">
        <v>5</v>
      </c>
      <c r="BJ23" s="323" t="s">
        <v>5</v>
      </c>
      <c r="BK23" s="132" t="s">
        <v>5</v>
      </c>
      <c r="BL23" s="413" t="s">
        <v>5</v>
      </c>
      <c r="BM23" s="381" t="s">
        <v>5</v>
      </c>
      <c r="BN23" s="413" t="s">
        <v>5</v>
      </c>
      <c r="BO23" s="513" t="s">
        <v>5</v>
      </c>
      <c r="BP23" s="412" t="s">
        <v>5</v>
      </c>
      <c r="BQ23" s="412" t="s">
        <v>5</v>
      </c>
    </row>
    <row r="24" spans="3:69" ht="45.95" customHeight="1" thickBot="1">
      <c r="C24" s="324">
        <v>212</v>
      </c>
      <c r="D24" s="129" t="s">
        <v>811</v>
      </c>
      <c r="E24" s="129" t="s">
        <v>812</v>
      </c>
      <c r="F24" s="131">
        <v>8</v>
      </c>
      <c r="G24" s="132">
        <v>0.38</v>
      </c>
      <c r="H24" s="131">
        <v>8</v>
      </c>
      <c r="I24" s="132">
        <v>0.38</v>
      </c>
      <c r="J24" s="131">
        <v>8</v>
      </c>
      <c r="K24" s="132">
        <v>0.38</v>
      </c>
      <c r="L24" s="131">
        <v>8</v>
      </c>
      <c r="M24" s="132">
        <v>0.38</v>
      </c>
      <c r="N24" s="131">
        <v>8</v>
      </c>
      <c r="O24" s="132">
        <v>0.375</v>
      </c>
      <c r="P24" s="131">
        <v>8</v>
      </c>
      <c r="Q24" s="132">
        <v>0.38</v>
      </c>
      <c r="R24" s="131">
        <v>8</v>
      </c>
      <c r="S24" s="132">
        <v>0.38</v>
      </c>
      <c r="T24" s="131">
        <v>8</v>
      </c>
      <c r="U24" s="132">
        <v>0.38</v>
      </c>
      <c r="V24" s="131">
        <v>8</v>
      </c>
      <c r="W24" s="132">
        <v>0.38</v>
      </c>
      <c r="X24" s="131">
        <v>8</v>
      </c>
      <c r="Y24" s="132">
        <v>0.375</v>
      </c>
      <c r="Z24" s="131">
        <v>8</v>
      </c>
      <c r="AA24" s="132">
        <v>0.375</v>
      </c>
      <c r="AB24" s="131">
        <v>8</v>
      </c>
      <c r="AC24" s="132">
        <v>0.375</v>
      </c>
      <c r="AD24" s="131" t="s">
        <v>5</v>
      </c>
      <c r="AE24" s="132" t="s">
        <v>5</v>
      </c>
      <c r="AF24" s="131" t="s">
        <v>5</v>
      </c>
      <c r="AG24" s="132" t="s">
        <v>5</v>
      </c>
      <c r="AH24" s="131" t="s">
        <v>5</v>
      </c>
      <c r="AI24" s="132" t="s">
        <v>5</v>
      </c>
      <c r="AJ24" s="131" t="s">
        <v>5</v>
      </c>
      <c r="AK24" s="132" t="s">
        <v>5</v>
      </c>
      <c r="AL24" s="131" t="s">
        <v>5</v>
      </c>
      <c r="AM24" s="132" t="s">
        <v>5</v>
      </c>
      <c r="AN24" s="131" t="s">
        <v>5</v>
      </c>
      <c r="AO24" s="132" t="s">
        <v>5</v>
      </c>
      <c r="AP24" s="131" t="s">
        <v>5</v>
      </c>
      <c r="AQ24" s="132" t="s">
        <v>5</v>
      </c>
      <c r="AR24" s="131" t="s">
        <v>5</v>
      </c>
      <c r="AS24" s="132" t="s">
        <v>5</v>
      </c>
      <c r="AT24" s="131" t="s">
        <v>5</v>
      </c>
      <c r="AU24" s="132" t="s">
        <v>5</v>
      </c>
      <c r="AV24" s="131" t="s">
        <v>5</v>
      </c>
      <c r="AW24" s="132" t="s">
        <v>5</v>
      </c>
      <c r="AX24" s="131" t="s">
        <v>5</v>
      </c>
      <c r="AY24" s="132" t="s">
        <v>5</v>
      </c>
      <c r="AZ24" s="131" t="s">
        <v>5</v>
      </c>
      <c r="BA24" s="132" t="s">
        <v>5</v>
      </c>
      <c r="BB24" s="131" t="s">
        <v>5</v>
      </c>
      <c r="BC24" s="132" t="s">
        <v>5</v>
      </c>
      <c r="BD24" s="131" t="s">
        <v>5</v>
      </c>
      <c r="BE24" s="132" t="s">
        <v>5</v>
      </c>
      <c r="BF24" s="131" t="s">
        <v>5</v>
      </c>
      <c r="BG24" s="132" t="s">
        <v>5</v>
      </c>
      <c r="BH24" s="132" t="s">
        <v>5</v>
      </c>
      <c r="BI24" s="132" t="s">
        <v>5</v>
      </c>
      <c r="BJ24" s="323" t="s">
        <v>5</v>
      </c>
      <c r="BK24" s="132" t="s">
        <v>5</v>
      </c>
      <c r="BL24" s="413" t="s">
        <v>5</v>
      </c>
      <c r="BM24" s="381" t="s">
        <v>5</v>
      </c>
      <c r="BN24" s="413" t="s">
        <v>5</v>
      </c>
      <c r="BO24" s="513" t="s">
        <v>5</v>
      </c>
      <c r="BP24" s="412" t="s">
        <v>5</v>
      </c>
      <c r="BQ24" s="412" t="s">
        <v>5</v>
      </c>
    </row>
    <row r="25" spans="3:69" ht="45" customHeight="1" thickBot="1">
      <c r="C25" s="324">
        <v>213</v>
      </c>
      <c r="D25" s="129" t="s">
        <v>1193</v>
      </c>
      <c r="E25" s="129" t="s">
        <v>1194</v>
      </c>
      <c r="F25" s="131" t="s">
        <v>5</v>
      </c>
      <c r="G25" s="132" t="s">
        <v>5</v>
      </c>
      <c r="H25" s="131" t="s">
        <v>5</v>
      </c>
      <c r="I25" s="132" t="s">
        <v>5</v>
      </c>
      <c r="J25" s="131" t="s">
        <v>5</v>
      </c>
      <c r="K25" s="132" t="s">
        <v>5</v>
      </c>
      <c r="L25" s="131" t="s">
        <v>5</v>
      </c>
      <c r="M25" s="132" t="s">
        <v>5</v>
      </c>
      <c r="N25" s="131" t="s">
        <v>5</v>
      </c>
      <c r="O25" s="132" t="s">
        <v>5</v>
      </c>
      <c r="P25" s="131" t="s">
        <v>5</v>
      </c>
      <c r="Q25" s="132" t="s">
        <v>5</v>
      </c>
      <c r="R25" s="131" t="s">
        <v>5</v>
      </c>
      <c r="S25" s="132" t="s">
        <v>5</v>
      </c>
      <c r="T25" s="131" t="s">
        <v>5</v>
      </c>
      <c r="U25" s="132" t="s">
        <v>5</v>
      </c>
      <c r="V25" s="131" t="s">
        <v>5</v>
      </c>
      <c r="W25" s="132" t="s">
        <v>5</v>
      </c>
      <c r="X25" s="131" t="s">
        <v>5</v>
      </c>
      <c r="Y25" s="132" t="s">
        <v>5</v>
      </c>
      <c r="Z25" s="131" t="s">
        <v>5</v>
      </c>
      <c r="AA25" s="132" t="s">
        <v>5</v>
      </c>
      <c r="AB25" s="131" t="s">
        <v>5</v>
      </c>
      <c r="AC25" s="132" t="s">
        <v>5</v>
      </c>
      <c r="AD25" s="131" t="s">
        <v>5</v>
      </c>
      <c r="AE25" s="132" t="s">
        <v>5</v>
      </c>
      <c r="AF25" s="131">
        <v>0</v>
      </c>
      <c r="AG25" s="132">
        <v>0</v>
      </c>
      <c r="AH25" s="131">
        <v>1</v>
      </c>
      <c r="AI25" s="132">
        <v>0</v>
      </c>
      <c r="AJ25" s="131">
        <v>15</v>
      </c>
      <c r="AK25" s="132">
        <v>0.66666666666666663</v>
      </c>
      <c r="AL25" s="131">
        <v>17</v>
      </c>
      <c r="AM25" s="132">
        <v>0.70588235294117652</v>
      </c>
      <c r="AN25" s="131">
        <v>18</v>
      </c>
      <c r="AO25" s="132">
        <v>0.77777777777777779</v>
      </c>
      <c r="AP25" s="131">
        <v>21</v>
      </c>
      <c r="AQ25" s="132">
        <v>0.80952380952380953</v>
      </c>
      <c r="AR25" s="131">
        <v>16</v>
      </c>
      <c r="AS25" s="132">
        <v>0.875</v>
      </c>
      <c r="AT25" s="131">
        <v>13</v>
      </c>
      <c r="AU25" s="132">
        <v>0.69230769230769229</v>
      </c>
      <c r="AV25" s="131">
        <v>9</v>
      </c>
      <c r="AW25" s="132">
        <v>0.67</v>
      </c>
      <c r="AX25" s="131">
        <v>7</v>
      </c>
      <c r="AY25" s="132">
        <v>0.8571428571428571</v>
      </c>
      <c r="AZ25" s="131">
        <v>6</v>
      </c>
      <c r="BA25" s="132">
        <v>1</v>
      </c>
      <c r="BB25" s="131">
        <v>7</v>
      </c>
      <c r="BC25" s="132">
        <v>1</v>
      </c>
      <c r="BD25" s="131">
        <v>6</v>
      </c>
      <c r="BE25" s="132">
        <v>1</v>
      </c>
      <c r="BF25" s="131" t="s">
        <v>5</v>
      </c>
      <c r="BG25" s="132" t="s">
        <v>5</v>
      </c>
      <c r="BH25" s="132" t="s">
        <v>5</v>
      </c>
      <c r="BI25" s="132" t="s">
        <v>5</v>
      </c>
      <c r="BJ25" s="323" t="s">
        <v>5</v>
      </c>
      <c r="BK25" s="132" t="s">
        <v>5</v>
      </c>
      <c r="BL25" s="413" t="s">
        <v>5</v>
      </c>
      <c r="BM25" s="381" t="s">
        <v>5</v>
      </c>
      <c r="BN25" s="413" t="s">
        <v>5</v>
      </c>
      <c r="BO25" s="513" t="s">
        <v>5</v>
      </c>
      <c r="BP25" s="412" t="s">
        <v>5</v>
      </c>
      <c r="BQ25" s="412" t="s">
        <v>5</v>
      </c>
    </row>
    <row r="26" spans="3:69" ht="45" customHeight="1" thickBot="1">
      <c r="C26" s="324">
        <v>28</v>
      </c>
      <c r="D26" s="129" t="s">
        <v>524</v>
      </c>
      <c r="E26" s="129" t="s">
        <v>525</v>
      </c>
      <c r="F26" s="131">
        <v>289</v>
      </c>
      <c r="G26" s="132">
        <v>0.79</v>
      </c>
      <c r="H26" s="131">
        <v>292</v>
      </c>
      <c r="I26" s="132">
        <v>0.8</v>
      </c>
      <c r="J26" s="131">
        <v>290</v>
      </c>
      <c r="K26" s="132">
        <v>0.81</v>
      </c>
      <c r="L26" s="131">
        <v>278</v>
      </c>
      <c r="M26" s="132">
        <v>0.78</v>
      </c>
      <c r="N26" s="131">
        <v>285</v>
      </c>
      <c r="O26" s="132">
        <v>0.8</v>
      </c>
      <c r="P26" s="131">
        <v>281</v>
      </c>
      <c r="Q26" s="132">
        <v>0.8</v>
      </c>
      <c r="R26" s="131">
        <v>261</v>
      </c>
      <c r="S26" s="132">
        <v>0.8</v>
      </c>
      <c r="T26" s="131">
        <v>256</v>
      </c>
      <c r="U26" s="132">
        <v>0.8</v>
      </c>
      <c r="V26" s="131">
        <v>240</v>
      </c>
      <c r="W26" s="132">
        <v>0.79</v>
      </c>
      <c r="X26" s="131">
        <v>270</v>
      </c>
      <c r="Y26" s="132">
        <v>0.78518518518518521</v>
      </c>
      <c r="Z26" s="131">
        <v>273</v>
      </c>
      <c r="AA26" s="132">
        <v>0.78754578754578752</v>
      </c>
      <c r="AB26" s="131">
        <v>278</v>
      </c>
      <c r="AC26" s="132">
        <v>0.78776978417266186</v>
      </c>
      <c r="AD26" s="131">
        <v>274</v>
      </c>
      <c r="AE26" s="132">
        <v>0.84306569343065696</v>
      </c>
      <c r="AF26" s="131">
        <v>271</v>
      </c>
      <c r="AG26" s="132">
        <v>0.87453874538745391</v>
      </c>
      <c r="AH26" s="131">
        <v>262</v>
      </c>
      <c r="AI26" s="132">
        <v>0.88167938931297707</v>
      </c>
      <c r="AJ26" s="131">
        <v>410</v>
      </c>
      <c r="AK26" s="132">
        <v>0.89</v>
      </c>
      <c r="AL26" s="131">
        <v>386</v>
      </c>
      <c r="AM26" s="132">
        <v>0.89637305699481862</v>
      </c>
      <c r="AN26" s="131">
        <v>366</v>
      </c>
      <c r="AO26" s="132">
        <v>0.88524590163934425</v>
      </c>
      <c r="AP26" s="131">
        <v>374</v>
      </c>
      <c r="AQ26" s="132">
        <v>0.88770053475935828</v>
      </c>
      <c r="AR26" s="131">
        <v>369</v>
      </c>
      <c r="AS26" s="132">
        <v>0.89159891598915986</v>
      </c>
      <c r="AT26" s="131">
        <v>371</v>
      </c>
      <c r="AU26" s="132">
        <v>0.87870619946091644</v>
      </c>
      <c r="AV26" s="131">
        <v>362</v>
      </c>
      <c r="AW26" s="132">
        <v>0.88</v>
      </c>
      <c r="AX26" s="131">
        <v>362</v>
      </c>
      <c r="AY26" s="132">
        <v>0.77624309392265189</v>
      </c>
      <c r="AZ26" s="131">
        <v>378</v>
      </c>
      <c r="BA26" s="132">
        <v>0.8756613756613757</v>
      </c>
      <c r="BB26" s="131">
        <v>376</v>
      </c>
      <c r="BC26" s="132">
        <v>0.88031914893617025</v>
      </c>
      <c r="BD26" s="131">
        <v>414</v>
      </c>
      <c r="BE26" s="132">
        <v>0.89130434782608692</v>
      </c>
      <c r="BF26" s="323">
        <v>403</v>
      </c>
      <c r="BG26" s="325">
        <v>0.89330024813895781</v>
      </c>
      <c r="BH26" s="323">
        <v>414</v>
      </c>
      <c r="BI26" s="325">
        <v>0.88888888888888884</v>
      </c>
      <c r="BJ26" s="323">
        <v>434</v>
      </c>
      <c r="BK26" s="132">
        <v>0.88</v>
      </c>
      <c r="BL26" s="414">
        <v>448</v>
      </c>
      <c r="BM26" s="415">
        <v>0.8727678571428571</v>
      </c>
      <c r="BN26" s="414">
        <v>428</v>
      </c>
      <c r="BO26" s="415">
        <v>0.86214953271028039</v>
      </c>
      <c r="BP26" s="414">
        <f>VLOOKUP(Table8897[[#This Row],[مؤسسات السوق المالية]],'[1]بحسب مؤسسة السوق المالية '!$D$14:$J$217,6,0)</f>
        <v>416</v>
      </c>
      <c r="BQ26" s="415">
        <f>VLOOKUP(Table8897[[#This Row],[مؤسسات السوق المالية]],'[1]بحسب مؤسسة السوق المالية '!$D$14:$J$217,7,0)</f>
        <v>0.86538461538461542</v>
      </c>
    </row>
    <row r="27" spans="3:69" ht="45" customHeight="1" thickBot="1">
      <c r="C27" s="324">
        <v>24</v>
      </c>
      <c r="D27" s="129" t="s">
        <v>511</v>
      </c>
      <c r="E27" s="129" t="s">
        <v>512</v>
      </c>
      <c r="F27" s="131">
        <v>238</v>
      </c>
      <c r="G27" s="132">
        <v>0.89</v>
      </c>
      <c r="H27" s="131">
        <v>234</v>
      </c>
      <c r="I27" s="132">
        <v>0.88</v>
      </c>
      <c r="J27" s="131">
        <v>233</v>
      </c>
      <c r="K27" s="132">
        <v>0.86</v>
      </c>
      <c r="L27" s="131">
        <v>242</v>
      </c>
      <c r="M27" s="132">
        <v>0.86</v>
      </c>
      <c r="N27" s="131">
        <v>238</v>
      </c>
      <c r="O27" s="132">
        <v>0.86554621848739499</v>
      </c>
      <c r="P27" s="131">
        <v>229</v>
      </c>
      <c r="Q27" s="132">
        <v>0.85</v>
      </c>
      <c r="R27" s="131">
        <v>229</v>
      </c>
      <c r="S27" s="132">
        <v>0.86</v>
      </c>
      <c r="T27" s="131">
        <v>222</v>
      </c>
      <c r="U27" s="132">
        <v>0.85</v>
      </c>
      <c r="V27" s="131">
        <v>217</v>
      </c>
      <c r="W27" s="132">
        <v>0.85</v>
      </c>
      <c r="X27" s="131">
        <v>211</v>
      </c>
      <c r="Y27" s="132">
        <v>0.85781990521327012</v>
      </c>
      <c r="Z27" s="131">
        <v>216</v>
      </c>
      <c r="AA27" s="132">
        <v>0.86111111111111116</v>
      </c>
      <c r="AB27" s="131">
        <v>220</v>
      </c>
      <c r="AC27" s="132">
        <v>0.87727272727272732</v>
      </c>
      <c r="AD27" s="131">
        <v>217</v>
      </c>
      <c r="AE27" s="132">
        <v>0.88479262672811065</v>
      </c>
      <c r="AF27" s="131">
        <v>213</v>
      </c>
      <c r="AG27" s="132">
        <v>0.89671361502347413</v>
      </c>
      <c r="AH27" s="131">
        <v>212</v>
      </c>
      <c r="AI27" s="132">
        <v>0.89622641509433965</v>
      </c>
      <c r="AJ27" s="131">
        <v>225</v>
      </c>
      <c r="AK27" s="132">
        <v>0.91</v>
      </c>
      <c r="AL27" s="131">
        <v>223</v>
      </c>
      <c r="AM27" s="132">
        <v>0.905829596412556</v>
      </c>
      <c r="AN27" s="131">
        <v>233</v>
      </c>
      <c r="AO27" s="132">
        <v>0.90987124463519309</v>
      </c>
      <c r="AP27" s="131">
        <v>261</v>
      </c>
      <c r="AQ27" s="132">
        <v>0.85823754789272033</v>
      </c>
      <c r="AR27" s="131">
        <v>267</v>
      </c>
      <c r="AS27" s="132">
        <v>0.8651685393258427</v>
      </c>
      <c r="AT27" s="131">
        <v>253</v>
      </c>
      <c r="AU27" s="132">
        <v>0.91304347826086951</v>
      </c>
      <c r="AV27" s="131">
        <v>258</v>
      </c>
      <c r="AW27" s="132">
        <v>0.89</v>
      </c>
      <c r="AX27" s="131">
        <v>257</v>
      </c>
      <c r="AY27" s="132">
        <v>0.96498054474708173</v>
      </c>
      <c r="AZ27" s="131">
        <v>251</v>
      </c>
      <c r="BA27" s="132">
        <v>0.8844621513944223</v>
      </c>
      <c r="BB27" s="131">
        <v>256</v>
      </c>
      <c r="BC27" s="132">
        <v>0.8671875</v>
      </c>
      <c r="BD27" s="131">
        <v>257</v>
      </c>
      <c r="BE27" s="132">
        <v>0.8599221789883269</v>
      </c>
      <c r="BF27" s="323">
        <v>260</v>
      </c>
      <c r="BG27" s="325">
        <v>0.87307692307692308</v>
      </c>
      <c r="BH27" s="323">
        <v>289</v>
      </c>
      <c r="BI27" s="325">
        <v>0.88235294117647056</v>
      </c>
      <c r="BJ27" s="323">
        <v>307</v>
      </c>
      <c r="BK27" s="132">
        <v>0.89</v>
      </c>
      <c r="BL27" s="414">
        <v>318</v>
      </c>
      <c r="BM27" s="415">
        <v>0.90251572327044027</v>
      </c>
      <c r="BN27" s="414">
        <v>321</v>
      </c>
      <c r="BO27" s="415">
        <v>0.88473520249221183</v>
      </c>
      <c r="BP27" s="414">
        <f>VLOOKUP(Table8897[[#This Row],[مؤسسات السوق المالية]],'[1]بحسب مؤسسة السوق المالية '!$D$14:$J$217,6,0)</f>
        <v>320</v>
      </c>
      <c r="BQ27" s="415">
        <f>VLOOKUP(Table8897[[#This Row],[مؤسسات السوق المالية]],'[1]بحسب مؤسسة السوق المالية '!$D$14:$J$217,7,0)</f>
        <v>0.86875000000000002</v>
      </c>
    </row>
    <row r="28" spans="3:69" ht="16.5" thickBot="1">
      <c r="C28" s="324">
        <v>26</v>
      </c>
      <c r="D28" s="129" t="s">
        <v>501</v>
      </c>
      <c r="E28" s="129" t="s">
        <v>502</v>
      </c>
      <c r="F28" s="131">
        <v>288</v>
      </c>
      <c r="G28" s="132">
        <v>0.86</v>
      </c>
      <c r="H28" s="131">
        <v>294</v>
      </c>
      <c r="I28" s="132">
        <v>0.86</v>
      </c>
      <c r="J28" s="131">
        <v>292</v>
      </c>
      <c r="K28" s="132">
        <v>0.86</v>
      </c>
      <c r="L28" s="131">
        <v>291</v>
      </c>
      <c r="M28" s="132">
        <v>0.86</v>
      </c>
      <c r="N28" s="131">
        <v>291</v>
      </c>
      <c r="O28" s="132">
        <v>0.85567010309278346</v>
      </c>
      <c r="P28" s="131">
        <v>294</v>
      </c>
      <c r="Q28" s="132">
        <v>0.85</v>
      </c>
      <c r="R28" s="131">
        <v>293</v>
      </c>
      <c r="S28" s="132">
        <v>0.85</v>
      </c>
      <c r="T28" s="131">
        <v>286</v>
      </c>
      <c r="U28" s="132">
        <v>0.85</v>
      </c>
      <c r="V28" s="131">
        <v>283</v>
      </c>
      <c r="W28" s="132">
        <v>0.86</v>
      </c>
      <c r="X28" s="131">
        <v>275</v>
      </c>
      <c r="Y28" s="132">
        <v>0.86545454545454548</v>
      </c>
      <c r="Z28" s="131">
        <v>280</v>
      </c>
      <c r="AA28" s="132">
        <v>0.85</v>
      </c>
      <c r="AB28" s="131">
        <v>273</v>
      </c>
      <c r="AC28" s="132">
        <v>0.86080586080586086</v>
      </c>
      <c r="AD28" s="131">
        <v>282</v>
      </c>
      <c r="AE28" s="132">
        <v>0.85815602836879434</v>
      </c>
      <c r="AF28" s="131">
        <v>286</v>
      </c>
      <c r="AG28" s="132">
        <v>0.85664335664335667</v>
      </c>
      <c r="AH28" s="131">
        <v>275</v>
      </c>
      <c r="AI28" s="132">
        <v>0.88363636363636366</v>
      </c>
      <c r="AJ28" s="131">
        <v>283</v>
      </c>
      <c r="AK28" s="132">
        <v>0.88</v>
      </c>
      <c r="AL28" s="131">
        <v>284</v>
      </c>
      <c r="AM28" s="132">
        <v>0.87323943661971826</v>
      </c>
      <c r="AN28" s="131">
        <v>291</v>
      </c>
      <c r="AO28" s="132">
        <v>0.87285223367697595</v>
      </c>
      <c r="AP28" s="131">
        <v>287</v>
      </c>
      <c r="AQ28" s="132">
        <v>0.87456445993031362</v>
      </c>
      <c r="AR28" s="131">
        <v>286</v>
      </c>
      <c r="AS28" s="132">
        <v>0.88811188811188813</v>
      </c>
      <c r="AT28" s="131">
        <v>290</v>
      </c>
      <c r="AU28" s="132">
        <v>0.8896551724137931</v>
      </c>
      <c r="AV28" s="131">
        <v>296</v>
      </c>
      <c r="AW28" s="132">
        <v>0.89</v>
      </c>
      <c r="AX28" s="131">
        <v>303</v>
      </c>
      <c r="AY28" s="132">
        <v>0.82508250825082508</v>
      </c>
      <c r="AZ28" s="131">
        <v>304</v>
      </c>
      <c r="BA28" s="132">
        <v>0.88157894736842102</v>
      </c>
      <c r="BB28" s="131">
        <v>266</v>
      </c>
      <c r="BC28" s="132">
        <v>0.86090225563909772</v>
      </c>
      <c r="BD28" s="131">
        <v>197</v>
      </c>
      <c r="BE28" s="132">
        <v>0.88324873096446699</v>
      </c>
      <c r="BF28" s="323">
        <v>304</v>
      </c>
      <c r="BG28" s="325">
        <v>0.86513157894736847</v>
      </c>
      <c r="BH28" s="323">
        <v>291</v>
      </c>
      <c r="BI28" s="325">
        <v>0.85910652920962194</v>
      </c>
      <c r="BJ28" s="323">
        <v>304</v>
      </c>
      <c r="BK28" s="132">
        <v>0.86</v>
      </c>
      <c r="BL28" s="414">
        <v>309</v>
      </c>
      <c r="BM28" s="415">
        <v>0.8673139158576052</v>
      </c>
      <c r="BN28" s="414">
        <v>303</v>
      </c>
      <c r="BO28" s="415">
        <v>0.86798679867986794</v>
      </c>
      <c r="BP28" s="414">
        <f>VLOOKUP(Table8897[[#This Row],[مؤسسات السوق المالية]],'[1]بحسب مؤسسة السوق المالية '!$D$14:$J$217,6,0)</f>
        <v>310</v>
      </c>
      <c r="BQ28" s="415">
        <f>VLOOKUP(Table8897[[#This Row],[مؤسسات السوق المالية]],'[1]بحسب مؤسسة السوق المالية '!$D$14:$J$217,7,0)</f>
        <v>0.87419354838709673</v>
      </c>
    </row>
    <row r="29" spans="3:69" ht="45" customHeight="1" thickBot="1">
      <c r="C29" s="324">
        <v>65</v>
      </c>
      <c r="D29" s="129" t="s">
        <v>515</v>
      </c>
      <c r="E29" s="129" t="s">
        <v>516</v>
      </c>
      <c r="F29" s="131">
        <v>282</v>
      </c>
      <c r="G29" s="132">
        <v>0.76</v>
      </c>
      <c r="H29" s="131">
        <v>293</v>
      </c>
      <c r="I29" s="132">
        <v>0.78</v>
      </c>
      <c r="J29" s="131">
        <v>284</v>
      </c>
      <c r="K29" s="132">
        <v>0.77</v>
      </c>
      <c r="L29" s="131">
        <v>300</v>
      </c>
      <c r="M29" s="132">
        <v>0.79</v>
      </c>
      <c r="N29" s="131">
        <v>296</v>
      </c>
      <c r="O29" s="132">
        <v>0.79729729729729726</v>
      </c>
      <c r="P29" s="131">
        <v>296</v>
      </c>
      <c r="Q29" s="132">
        <v>0.81</v>
      </c>
      <c r="R29" s="131">
        <v>294</v>
      </c>
      <c r="S29" s="132">
        <v>0.82</v>
      </c>
      <c r="T29" s="131">
        <v>297</v>
      </c>
      <c r="U29" s="132">
        <v>0.81</v>
      </c>
      <c r="V29" s="131">
        <v>297</v>
      </c>
      <c r="W29" s="132">
        <v>0.81</v>
      </c>
      <c r="X29" s="131">
        <v>301</v>
      </c>
      <c r="Y29" s="132">
        <v>0.81063122923588038</v>
      </c>
      <c r="Z29" s="131">
        <v>298</v>
      </c>
      <c r="AA29" s="132">
        <v>0.80536912751677847</v>
      </c>
      <c r="AB29" s="131">
        <v>296</v>
      </c>
      <c r="AC29" s="132">
        <v>0.80067567567567566</v>
      </c>
      <c r="AD29" s="131">
        <v>283</v>
      </c>
      <c r="AE29" s="132">
        <v>0.79858657243816256</v>
      </c>
      <c r="AF29" s="131">
        <v>272</v>
      </c>
      <c r="AG29" s="132">
        <v>0.80147058823529416</v>
      </c>
      <c r="AH29" s="131">
        <v>283</v>
      </c>
      <c r="AI29" s="132">
        <v>0.80212014134275622</v>
      </c>
      <c r="AJ29" s="131">
        <v>304</v>
      </c>
      <c r="AK29" s="132">
        <v>0.82</v>
      </c>
      <c r="AL29" s="131">
        <v>380</v>
      </c>
      <c r="AM29" s="132">
        <v>0.76578947368421058</v>
      </c>
      <c r="AN29" s="131">
        <v>326</v>
      </c>
      <c r="AO29" s="132">
        <v>0.81595092024539873</v>
      </c>
      <c r="AP29" s="131">
        <v>374</v>
      </c>
      <c r="AQ29" s="132">
        <v>0.68181818181818177</v>
      </c>
      <c r="AR29" s="131">
        <v>274</v>
      </c>
      <c r="AS29" s="132">
        <v>0.59124087591240881</v>
      </c>
      <c r="AT29" s="131">
        <v>287</v>
      </c>
      <c r="AU29" s="132">
        <v>0.66202090592334495</v>
      </c>
      <c r="AV29" s="131">
        <v>271</v>
      </c>
      <c r="AW29" s="132">
        <v>0.6</v>
      </c>
      <c r="AX29" s="131">
        <v>301</v>
      </c>
      <c r="AY29" s="132">
        <v>0.67774086378737541</v>
      </c>
      <c r="AZ29" s="131">
        <v>263</v>
      </c>
      <c r="BA29" s="132">
        <v>0.64258555133079853</v>
      </c>
      <c r="BB29" s="131">
        <v>295</v>
      </c>
      <c r="BC29" s="132">
        <v>0.66101694915254239</v>
      </c>
      <c r="BD29" s="131">
        <v>255</v>
      </c>
      <c r="BE29" s="132">
        <v>0.75294117647058822</v>
      </c>
      <c r="BF29" s="323">
        <v>302</v>
      </c>
      <c r="BG29" s="325">
        <v>0.67880794701986757</v>
      </c>
      <c r="BH29" s="323">
        <v>309</v>
      </c>
      <c r="BI29" s="325">
        <v>0.66990291262135926</v>
      </c>
      <c r="BJ29" s="323">
        <v>270</v>
      </c>
      <c r="BK29" s="132">
        <v>0.77</v>
      </c>
      <c r="BL29" s="414">
        <v>275</v>
      </c>
      <c r="BM29" s="415">
        <v>0.76727272727272722</v>
      </c>
      <c r="BN29" s="414">
        <v>283</v>
      </c>
      <c r="BO29" s="415">
        <v>0.77385159010600701</v>
      </c>
      <c r="BP29" s="414">
        <f>VLOOKUP(Table8897[[#This Row],[مؤسسات السوق المالية]],'[1]بحسب مؤسسة السوق المالية '!$D$14:$J$217,6,0)</f>
        <v>287</v>
      </c>
      <c r="BQ29" s="415">
        <f>VLOOKUP(Table8897[[#This Row],[مؤسسات السوق المالية]],'[1]بحسب مؤسسة السوق المالية '!$D$14:$J$217,7,0)</f>
        <v>0.78048780487804881</v>
      </c>
    </row>
    <row r="30" spans="3:69" ht="45" customHeight="1" thickBot="1">
      <c r="C30" s="324">
        <v>48</v>
      </c>
      <c r="D30" s="129" t="s">
        <v>517</v>
      </c>
      <c r="E30" s="129" t="s">
        <v>518</v>
      </c>
      <c r="F30" s="131">
        <v>100</v>
      </c>
      <c r="G30" s="132">
        <v>0.69</v>
      </c>
      <c r="H30" s="131">
        <v>97</v>
      </c>
      <c r="I30" s="132">
        <v>0.69</v>
      </c>
      <c r="J30" s="131">
        <v>98</v>
      </c>
      <c r="K30" s="132">
        <v>0.7</v>
      </c>
      <c r="L30" s="131">
        <v>105</v>
      </c>
      <c r="M30" s="132">
        <v>0.72</v>
      </c>
      <c r="N30" s="131">
        <v>109</v>
      </c>
      <c r="O30" s="132">
        <v>0.72477064220183485</v>
      </c>
      <c r="P30" s="131">
        <v>114</v>
      </c>
      <c r="Q30" s="132">
        <v>0.72</v>
      </c>
      <c r="R30" s="131">
        <v>117</v>
      </c>
      <c r="S30" s="132">
        <v>0.73</v>
      </c>
      <c r="T30" s="131">
        <v>120</v>
      </c>
      <c r="U30" s="132">
        <v>0.74</v>
      </c>
      <c r="V30" s="131">
        <v>121</v>
      </c>
      <c r="W30" s="132">
        <v>0.75</v>
      </c>
      <c r="X30" s="131">
        <v>123</v>
      </c>
      <c r="Y30" s="132">
        <v>0.75609756097560976</v>
      </c>
      <c r="Z30" s="131">
        <v>132</v>
      </c>
      <c r="AA30" s="132">
        <v>0.77272727272727271</v>
      </c>
      <c r="AB30" s="131">
        <v>142</v>
      </c>
      <c r="AC30" s="132">
        <v>0.78169014084507038</v>
      </c>
      <c r="AD30" s="131">
        <v>152</v>
      </c>
      <c r="AE30" s="132">
        <v>0.80921052631578949</v>
      </c>
      <c r="AF30" s="131">
        <v>163</v>
      </c>
      <c r="AG30" s="132">
        <v>0.82208588957055218</v>
      </c>
      <c r="AH30" s="131">
        <v>164</v>
      </c>
      <c r="AI30" s="132">
        <v>0.81707317073170727</v>
      </c>
      <c r="AJ30" s="131">
        <v>172</v>
      </c>
      <c r="AK30" s="132">
        <v>0.84</v>
      </c>
      <c r="AL30" s="131">
        <v>168</v>
      </c>
      <c r="AM30" s="132">
        <v>0.83333333333333337</v>
      </c>
      <c r="AN30" s="131">
        <v>178</v>
      </c>
      <c r="AO30" s="132">
        <v>0.84269662921348309</v>
      </c>
      <c r="AP30" s="131">
        <v>189</v>
      </c>
      <c r="AQ30" s="132">
        <v>0.85185185185185186</v>
      </c>
      <c r="AR30" s="131">
        <v>190</v>
      </c>
      <c r="AS30" s="132">
        <v>0.85263157894736841</v>
      </c>
      <c r="AT30" s="131">
        <v>197</v>
      </c>
      <c r="AU30" s="132">
        <v>0.85786802030456855</v>
      </c>
      <c r="AV30" s="131">
        <v>197</v>
      </c>
      <c r="AW30" s="132">
        <v>0.86</v>
      </c>
      <c r="AX30" s="131">
        <v>186</v>
      </c>
      <c r="AY30" s="132">
        <v>0.78494623655913975</v>
      </c>
      <c r="AZ30" s="131">
        <v>192</v>
      </c>
      <c r="BA30" s="132">
        <v>0.85416666666666663</v>
      </c>
      <c r="BB30" s="131">
        <v>190</v>
      </c>
      <c r="BC30" s="132">
        <v>0.82631578947368423</v>
      </c>
      <c r="BD30" s="131">
        <v>196</v>
      </c>
      <c r="BE30" s="132">
        <v>0.84183673469387754</v>
      </c>
      <c r="BF30" s="323">
        <v>195</v>
      </c>
      <c r="BG30" s="325">
        <v>0.81025641025641026</v>
      </c>
      <c r="BH30" s="323">
        <v>197</v>
      </c>
      <c r="BI30" s="325">
        <v>0.8324873096446701</v>
      </c>
      <c r="BJ30" s="323">
        <v>224</v>
      </c>
      <c r="BK30" s="132">
        <v>0.8</v>
      </c>
      <c r="BL30" s="414">
        <v>227</v>
      </c>
      <c r="BM30" s="415">
        <v>0.79295154185022021</v>
      </c>
      <c r="BN30" s="414">
        <v>231</v>
      </c>
      <c r="BO30" s="415">
        <v>0.80519480519480524</v>
      </c>
      <c r="BP30" s="414">
        <f>VLOOKUP(Table8897[[#This Row],[مؤسسات السوق المالية]],'[1]بحسب مؤسسة السوق المالية '!$D$14:$J$217,6,0)</f>
        <v>247</v>
      </c>
      <c r="BQ30" s="415">
        <f>VLOOKUP(Table8897[[#This Row],[مؤسسات السوق المالية]],'[1]بحسب مؤسسة السوق المالية '!$D$14:$J$217,7,0)</f>
        <v>0.79757085020242913</v>
      </c>
    </row>
    <row r="31" spans="3:69" ht="45" customHeight="1" thickBot="1">
      <c r="C31" s="324">
        <v>64</v>
      </c>
      <c r="D31" s="129" t="s">
        <v>519</v>
      </c>
      <c r="E31" s="129" t="s">
        <v>1187</v>
      </c>
      <c r="F31" s="131">
        <v>55</v>
      </c>
      <c r="G31" s="132">
        <v>0.82</v>
      </c>
      <c r="H31" s="131">
        <v>53</v>
      </c>
      <c r="I31" s="132">
        <v>0.79</v>
      </c>
      <c r="J31" s="131">
        <v>53</v>
      </c>
      <c r="K31" s="132">
        <v>0.79</v>
      </c>
      <c r="L31" s="131">
        <v>51</v>
      </c>
      <c r="M31" s="132">
        <v>0.8</v>
      </c>
      <c r="N31" s="131">
        <v>51</v>
      </c>
      <c r="O31" s="132">
        <v>0.78431372549019607</v>
      </c>
      <c r="P31" s="131">
        <v>52</v>
      </c>
      <c r="Q31" s="132">
        <v>0.77</v>
      </c>
      <c r="R31" s="131">
        <v>50</v>
      </c>
      <c r="S31" s="132">
        <v>0.76</v>
      </c>
      <c r="T31" s="131">
        <v>50</v>
      </c>
      <c r="U31" s="132">
        <v>0.76</v>
      </c>
      <c r="V31" s="131">
        <v>49</v>
      </c>
      <c r="W31" s="132">
        <v>0.78</v>
      </c>
      <c r="X31" s="131">
        <v>50</v>
      </c>
      <c r="Y31" s="132">
        <v>0.78</v>
      </c>
      <c r="Z31" s="131">
        <v>49</v>
      </c>
      <c r="AA31" s="132">
        <v>0.79591836734693877</v>
      </c>
      <c r="AB31" s="131">
        <v>45</v>
      </c>
      <c r="AC31" s="132">
        <v>0.75555555555555554</v>
      </c>
      <c r="AD31" s="131">
        <v>52</v>
      </c>
      <c r="AE31" s="132">
        <v>0.78846153846153844</v>
      </c>
      <c r="AF31" s="131">
        <v>54</v>
      </c>
      <c r="AG31" s="132">
        <v>0.79629629629629628</v>
      </c>
      <c r="AH31" s="131">
        <v>54</v>
      </c>
      <c r="AI31" s="132">
        <v>0.79629629629629628</v>
      </c>
      <c r="AJ31" s="131">
        <v>52</v>
      </c>
      <c r="AK31" s="132">
        <v>0.77</v>
      </c>
      <c r="AL31" s="131">
        <v>56</v>
      </c>
      <c r="AM31" s="132">
        <v>0.7678571428571429</v>
      </c>
      <c r="AN31" s="131">
        <v>59</v>
      </c>
      <c r="AO31" s="132">
        <v>0.74576271186440679</v>
      </c>
      <c r="AP31" s="131">
        <v>171</v>
      </c>
      <c r="AQ31" s="132">
        <v>0.85964912280701755</v>
      </c>
      <c r="AR31" s="131">
        <v>184</v>
      </c>
      <c r="AS31" s="132">
        <v>0.85869565217391308</v>
      </c>
      <c r="AT31" s="131">
        <v>192</v>
      </c>
      <c r="AU31" s="132">
        <v>0.85416666666666663</v>
      </c>
      <c r="AV31" s="131">
        <v>212</v>
      </c>
      <c r="AW31" s="132">
        <v>0.83</v>
      </c>
      <c r="AX31" s="131">
        <v>210</v>
      </c>
      <c r="AY31" s="132">
        <v>0.77142857142857146</v>
      </c>
      <c r="AZ31" s="131">
        <v>218</v>
      </c>
      <c r="BA31" s="132">
        <v>0.77981651376146788</v>
      </c>
      <c r="BB31" s="131">
        <v>223</v>
      </c>
      <c r="BC31" s="132">
        <v>0.7847533632286996</v>
      </c>
      <c r="BD31" s="131">
        <v>218</v>
      </c>
      <c r="BE31" s="132">
        <v>0.77981651376146788</v>
      </c>
      <c r="BF31" s="323">
        <v>230</v>
      </c>
      <c r="BG31" s="325">
        <v>0.78695652173913044</v>
      </c>
      <c r="BH31" s="323">
        <v>224</v>
      </c>
      <c r="BI31" s="325">
        <v>0.7723214285714286</v>
      </c>
      <c r="BJ31" s="323">
        <v>227</v>
      </c>
      <c r="BK31" s="132">
        <v>0.78</v>
      </c>
      <c r="BL31" s="414">
        <v>232</v>
      </c>
      <c r="BM31" s="415">
        <v>0.77155172413793105</v>
      </c>
      <c r="BN31" s="414">
        <v>240</v>
      </c>
      <c r="BO31" s="415">
        <v>0.77500000000000002</v>
      </c>
      <c r="BP31" s="414">
        <f>VLOOKUP(Table8897[[#This Row],[مؤسسات السوق المالية]],'[1]بحسب مؤسسة السوق المالية '!$D$14:$J$217,6,0)</f>
        <v>243</v>
      </c>
      <c r="BQ31" s="415">
        <f>VLOOKUP(Table8897[[#This Row],[مؤسسات السوق المالية]],'[1]بحسب مؤسسة السوق المالية '!$D$14:$J$217,7,0)</f>
        <v>0.76543209876543206</v>
      </c>
    </row>
    <row r="32" spans="3:69" ht="45" customHeight="1" thickBot="1">
      <c r="C32" s="324">
        <v>29</v>
      </c>
      <c r="D32" s="129" t="s">
        <v>505</v>
      </c>
      <c r="E32" s="129" t="s">
        <v>506</v>
      </c>
      <c r="F32" s="131">
        <v>239</v>
      </c>
      <c r="G32" s="132">
        <v>0.8</v>
      </c>
      <c r="H32" s="131">
        <v>239</v>
      </c>
      <c r="I32" s="132">
        <v>0.82</v>
      </c>
      <c r="J32" s="131">
        <v>238</v>
      </c>
      <c r="K32" s="132">
        <v>0.82</v>
      </c>
      <c r="L32" s="131">
        <v>237</v>
      </c>
      <c r="M32" s="132">
        <v>0.82</v>
      </c>
      <c r="N32" s="131">
        <v>247</v>
      </c>
      <c r="O32" s="132">
        <v>0.80566801619433204</v>
      </c>
      <c r="P32" s="131">
        <v>242</v>
      </c>
      <c r="Q32" s="132">
        <v>0.81</v>
      </c>
      <c r="R32" s="131">
        <v>241</v>
      </c>
      <c r="S32" s="132">
        <v>0.8</v>
      </c>
      <c r="T32" s="131">
        <v>245</v>
      </c>
      <c r="U32" s="132">
        <v>0.8</v>
      </c>
      <c r="V32" s="131">
        <v>242</v>
      </c>
      <c r="W32" s="132">
        <v>0.8</v>
      </c>
      <c r="X32" s="131">
        <v>230</v>
      </c>
      <c r="Y32" s="132">
        <v>0.80434782608695654</v>
      </c>
      <c r="Z32" s="131">
        <v>231</v>
      </c>
      <c r="AA32" s="132">
        <v>0.80519480519480524</v>
      </c>
      <c r="AB32" s="131">
        <v>236</v>
      </c>
      <c r="AC32" s="132">
        <v>0.79661016949152541</v>
      </c>
      <c r="AD32" s="131">
        <v>237</v>
      </c>
      <c r="AE32" s="132">
        <v>0.79746835443037978</v>
      </c>
      <c r="AF32" s="131">
        <v>240</v>
      </c>
      <c r="AG32" s="132">
        <v>0.8041666666666667</v>
      </c>
      <c r="AH32" s="131">
        <v>246</v>
      </c>
      <c r="AI32" s="132">
        <v>0.80081300813008127</v>
      </c>
      <c r="AJ32" s="131">
        <v>242</v>
      </c>
      <c r="AK32" s="132">
        <v>0.81</v>
      </c>
      <c r="AL32" s="131">
        <v>236</v>
      </c>
      <c r="AM32" s="132">
        <v>0.81779661016949157</v>
      </c>
      <c r="AN32" s="131">
        <v>219</v>
      </c>
      <c r="AO32" s="132">
        <v>0.82648401826484019</v>
      </c>
      <c r="AP32" s="131">
        <v>221</v>
      </c>
      <c r="AQ32" s="132">
        <v>0.8190045248868778</v>
      </c>
      <c r="AR32" s="131">
        <v>221</v>
      </c>
      <c r="AS32" s="132">
        <v>0.82805429864253388</v>
      </c>
      <c r="AT32" s="131">
        <v>219</v>
      </c>
      <c r="AU32" s="132">
        <v>0.85388127853881279</v>
      </c>
      <c r="AV32" s="131">
        <v>219</v>
      </c>
      <c r="AW32" s="132">
        <v>0.85</v>
      </c>
      <c r="AX32" s="131">
        <v>203</v>
      </c>
      <c r="AY32" s="132">
        <v>0.76847290640394084</v>
      </c>
      <c r="AZ32" s="131">
        <v>187</v>
      </c>
      <c r="BA32" s="132">
        <v>0.85026737967914434</v>
      </c>
      <c r="BB32" s="131">
        <v>214</v>
      </c>
      <c r="BC32" s="132">
        <v>0.87383177570093462</v>
      </c>
      <c r="BD32" s="131">
        <v>205</v>
      </c>
      <c r="BE32" s="132">
        <v>0.89756097560975612</v>
      </c>
      <c r="BF32" s="323">
        <v>202</v>
      </c>
      <c r="BG32" s="325">
        <v>0.89603960396039606</v>
      </c>
      <c r="BH32" s="323">
        <v>238</v>
      </c>
      <c r="BI32" s="325">
        <v>0.90756302521008403</v>
      </c>
      <c r="BJ32" s="323">
        <v>247</v>
      </c>
      <c r="BK32" s="132">
        <v>0.91</v>
      </c>
      <c r="BL32" s="414">
        <v>241</v>
      </c>
      <c r="BM32" s="415">
        <v>0.93360995850622408</v>
      </c>
      <c r="BN32" s="414">
        <v>251</v>
      </c>
      <c r="BO32" s="415">
        <v>0.8605577689243028</v>
      </c>
      <c r="BP32" s="414">
        <f>VLOOKUP(Table8897[[#This Row],[مؤسسات السوق المالية]],'[1]بحسب مؤسسة السوق المالية '!$D$14:$J$217,6,0)</f>
        <v>220</v>
      </c>
      <c r="BQ32" s="415">
        <f>VLOOKUP(Table8897[[#This Row],[مؤسسات السوق المالية]],'[1]بحسب مؤسسة السوق المالية '!$D$14:$J$217,7,0)</f>
        <v>0.92272727272727273</v>
      </c>
    </row>
    <row r="33" spans="3:69" ht="53.25" customHeight="1" thickBot="1">
      <c r="C33" s="324">
        <v>25</v>
      </c>
      <c r="D33" s="129" t="s">
        <v>499</v>
      </c>
      <c r="E33" s="129" t="s">
        <v>500</v>
      </c>
      <c r="F33" s="131">
        <v>151</v>
      </c>
      <c r="G33" s="132">
        <v>0.83</v>
      </c>
      <c r="H33" s="131">
        <v>148</v>
      </c>
      <c r="I33" s="132">
        <v>0.84</v>
      </c>
      <c r="J33" s="131">
        <v>147</v>
      </c>
      <c r="K33" s="132">
        <v>0.85</v>
      </c>
      <c r="L33" s="131">
        <v>147</v>
      </c>
      <c r="M33" s="132">
        <v>0.85</v>
      </c>
      <c r="N33" s="131">
        <v>147</v>
      </c>
      <c r="O33" s="132">
        <v>0.85034013605442171</v>
      </c>
      <c r="P33" s="131">
        <v>148</v>
      </c>
      <c r="Q33" s="132">
        <v>0.85</v>
      </c>
      <c r="R33" s="131">
        <v>147</v>
      </c>
      <c r="S33" s="132">
        <v>0.86</v>
      </c>
      <c r="T33" s="131">
        <v>142</v>
      </c>
      <c r="U33" s="132">
        <v>0.85</v>
      </c>
      <c r="V33" s="131">
        <v>140</v>
      </c>
      <c r="W33" s="132">
        <v>0.84</v>
      </c>
      <c r="X33" s="131">
        <v>136</v>
      </c>
      <c r="Y33" s="132">
        <v>0.83088235294117652</v>
      </c>
      <c r="Z33" s="131">
        <v>139</v>
      </c>
      <c r="AA33" s="132">
        <v>0.83453237410071945</v>
      </c>
      <c r="AB33" s="131">
        <v>138</v>
      </c>
      <c r="AC33" s="132">
        <v>0.82608695652173914</v>
      </c>
      <c r="AD33" s="131">
        <v>144</v>
      </c>
      <c r="AE33" s="132">
        <v>0.81944444444444442</v>
      </c>
      <c r="AF33" s="131">
        <v>142</v>
      </c>
      <c r="AG33" s="132">
        <v>0.83098591549295775</v>
      </c>
      <c r="AH33" s="131">
        <v>135</v>
      </c>
      <c r="AI33" s="132">
        <v>0.82222222222222219</v>
      </c>
      <c r="AJ33" s="131">
        <v>133</v>
      </c>
      <c r="AK33" s="132">
        <v>0.84</v>
      </c>
      <c r="AL33" s="131">
        <v>141</v>
      </c>
      <c r="AM33" s="132">
        <v>0.85106382978723405</v>
      </c>
      <c r="AN33" s="131">
        <v>148</v>
      </c>
      <c r="AO33" s="132">
        <v>0.85135135135135132</v>
      </c>
      <c r="AP33" s="131">
        <v>142</v>
      </c>
      <c r="AQ33" s="132">
        <v>0.84507042253521125</v>
      </c>
      <c r="AR33" s="131">
        <v>151</v>
      </c>
      <c r="AS33" s="132">
        <v>0.85430463576158944</v>
      </c>
      <c r="AT33" s="131">
        <v>160</v>
      </c>
      <c r="AU33" s="132">
        <v>0.85</v>
      </c>
      <c r="AV33" s="131">
        <v>163</v>
      </c>
      <c r="AW33" s="132">
        <v>0.85</v>
      </c>
      <c r="AX33" s="131">
        <v>166</v>
      </c>
      <c r="AY33" s="132">
        <v>0.81325301204819278</v>
      </c>
      <c r="AZ33" s="131">
        <v>162</v>
      </c>
      <c r="BA33" s="132">
        <v>0.84567901234567899</v>
      </c>
      <c r="BB33" s="131">
        <v>174</v>
      </c>
      <c r="BC33" s="132">
        <v>0.85057471264367812</v>
      </c>
      <c r="BD33" s="131">
        <v>162</v>
      </c>
      <c r="BE33" s="132">
        <v>0.85802469135802473</v>
      </c>
      <c r="BF33" s="323">
        <v>167</v>
      </c>
      <c r="BG33" s="325">
        <v>0.85029940119760483</v>
      </c>
      <c r="BH33" s="323">
        <v>169</v>
      </c>
      <c r="BI33" s="325">
        <v>0.85798816568047342</v>
      </c>
      <c r="BJ33" s="323">
        <v>174</v>
      </c>
      <c r="BK33" s="132">
        <v>0.85</v>
      </c>
      <c r="BL33" s="414">
        <v>201</v>
      </c>
      <c r="BM33" s="415">
        <v>0.87562189054726369</v>
      </c>
      <c r="BN33" s="414">
        <v>206</v>
      </c>
      <c r="BO33" s="415">
        <v>0.87864077669902918</v>
      </c>
      <c r="BP33" s="414">
        <f>VLOOKUP(Table8897[[#This Row],[مؤسسات السوق المالية]],'[1]بحسب مؤسسة السوق المالية '!$D$14:$J$217,6,0)</f>
        <v>218</v>
      </c>
      <c r="BQ33" s="415">
        <f>VLOOKUP(Table8897[[#This Row],[مؤسسات السوق المالية]],'[1]بحسب مؤسسة السوق المالية '!$D$14:$J$217,7,0)</f>
        <v>0.88532110091743121</v>
      </c>
    </row>
    <row r="34" spans="3:69" ht="45" customHeight="1" thickBot="1">
      <c r="C34" s="324">
        <v>18</v>
      </c>
      <c r="D34" s="129" t="s">
        <v>605</v>
      </c>
      <c r="E34" s="129" t="s">
        <v>606</v>
      </c>
      <c r="F34" s="131">
        <v>105</v>
      </c>
      <c r="G34" s="132">
        <v>0.92</v>
      </c>
      <c r="H34" s="131">
        <v>107</v>
      </c>
      <c r="I34" s="132">
        <v>0.93</v>
      </c>
      <c r="J34" s="131">
        <v>108</v>
      </c>
      <c r="K34" s="132">
        <v>0.94</v>
      </c>
      <c r="L34" s="131">
        <v>108</v>
      </c>
      <c r="M34" s="132">
        <v>0.94</v>
      </c>
      <c r="N34" s="131">
        <v>111</v>
      </c>
      <c r="O34" s="132">
        <v>0.93693693693693691</v>
      </c>
      <c r="P34" s="131">
        <v>114</v>
      </c>
      <c r="Q34" s="132">
        <v>0.94</v>
      </c>
      <c r="R34" s="131">
        <v>114</v>
      </c>
      <c r="S34" s="132">
        <v>0.93</v>
      </c>
      <c r="T34" s="131">
        <v>117</v>
      </c>
      <c r="U34" s="132">
        <v>0.93</v>
      </c>
      <c r="V34" s="131">
        <v>123</v>
      </c>
      <c r="W34" s="132">
        <v>0.94</v>
      </c>
      <c r="X34" s="131">
        <v>126</v>
      </c>
      <c r="Y34" s="132">
        <v>0.96031746031746035</v>
      </c>
      <c r="Z34" s="131">
        <v>127</v>
      </c>
      <c r="AA34" s="132">
        <v>0.96062992125984248</v>
      </c>
      <c r="AB34" s="131">
        <v>131</v>
      </c>
      <c r="AC34" s="132">
        <v>0.96183206106870234</v>
      </c>
      <c r="AD34" s="131">
        <v>135</v>
      </c>
      <c r="AE34" s="132">
        <v>0.9555555555555556</v>
      </c>
      <c r="AF34" s="131">
        <v>144</v>
      </c>
      <c r="AG34" s="132">
        <v>0.95138888888888884</v>
      </c>
      <c r="AH34" s="131">
        <v>147</v>
      </c>
      <c r="AI34" s="132">
        <v>0.94557823129251706</v>
      </c>
      <c r="AJ34" s="131">
        <v>149</v>
      </c>
      <c r="AK34" s="132">
        <v>0.95</v>
      </c>
      <c r="AL34" s="131">
        <v>150</v>
      </c>
      <c r="AM34" s="132">
        <v>0.94666666666666666</v>
      </c>
      <c r="AN34" s="131">
        <v>159</v>
      </c>
      <c r="AO34" s="132">
        <v>0.94968553459119498</v>
      </c>
      <c r="AP34" s="131">
        <v>157</v>
      </c>
      <c r="AQ34" s="132">
        <v>0.94904458598726116</v>
      </c>
      <c r="AR34" s="131">
        <v>155</v>
      </c>
      <c r="AS34" s="132">
        <v>0.94838709677419353</v>
      </c>
      <c r="AT34" s="131">
        <v>162</v>
      </c>
      <c r="AU34" s="132">
        <v>0.94444444444444442</v>
      </c>
      <c r="AV34" s="131">
        <v>169</v>
      </c>
      <c r="AW34" s="132">
        <v>0.95</v>
      </c>
      <c r="AX34" s="131">
        <v>168</v>
      </c>
      <c r="AY34" s="132">
        <v>0.95833333333333337</v>
      </c>
      <c r="AZ34" s="131">
        <v>173</v>
      </c>
      <c r="BA34" s="132">
        <v>0.95375722543352603</v>
      </c>
      <c r="BB34" s="131">
        <v>171</v>
      </c>
      <c r="BC34" s="132">
        <v>0.94736842105263153</v>
      </c>
      <c r="BD34" s="131">
        <v>186</v>
      </c>
      <c r="BE34" s="132">
        <v>0.95161290322580649</v>
      </c>
      <c r="BF34" s="323">
        <v>200</v>
      </c>
      <c r="BG34" s="325">
        <v>0.90500000000000003</v>
      </c>
      <c r="BH34" s="323">
        <v>183</v>
      </c>
      <c r="BI34" s="325">
        <v>0.94535519125683065</v>
      </c>
      <c r="BJ34" s="323">
        <v>191</v>
      </c>
      <c r="BK34" s="132">
        <v>0.95</v>
      </c>
      <c r="BL34" s="414">
        <v>195</v>
      </c>
      <c r="BM34" s="415">
        <v>0.9538461538461539</v>
      </c>
      <c r="BN34" s="414">
        <v>199</v>
      </c>
      <c r="BO34" s="415">
        <v>0.95477386934673369</v>
      </c>
      <c r="BP34" s="414">
        <f>VLOOKUP(Table8897[[#This Row],[مؤسسات السوق المالية]],'[1]بحسب مؤسسة السوق المالية '!$D$14:$J$217,6,0)</f>
        <v>212</v>
      </c>
      <c r="BQ34" s="415">
        <f>VLOOKUP(Table8897[[#This Row],[مؤسسات السوق المالية]],'[1]بحسب مؤسسة السوق المالية '!$D$14:$J$217,7,0)</f>
        <v>0.94811320754716977</v>
      </c>
    </row>
    <row r="35" spans="3:69" ht="45" customHeight="1" thickBot="1">
      <c r="C35" s="324">
        <v>40</v>
      </c>
      <c r="D35" s="129" t="s">
        <v>550</v>
      </c>
      <c r="E35" s="129" t="s">
        <v>551</v>
      </c>
      <c r="F35" s="131">
        <v>200</v>
      </c>
      <c r="G35" s="132">
        <v>0.82</v>
      </c>
      <c r="H35" s="131">
        <v>196</v>
      </c>
      <c r="I35" s="132">
        <v>0.82</v>
      </c>
      <c r="J35" s="131">
        <v>194</v>
      </c>
      <c r="K35" s="132">
        <v>0.82</v>
      </c>
      <c r="L35" s="131">
        <v>187</v>
      </c>
      <c r="M35" s="132">
        <v>0.83</v>
      </c>
      <c r="N35" s="131">
        <v>185</v>
      </c>
      <c r="O35" s="132">
        <v>0.82162162162162167</v>
      </c>
      <c r="P35" s="131">
        <v>186</v>
      </c>
      <c r="Q35" s="132">
        <v>0.82</v>
      </c>
      <c r="R35" s="131">
        <v>180</v>
      </c>
      <c r="S35" s="132">
        <v>0.82</v>
      </c>
      <c r="T35" s="131">
        <v>176</v>
      </c>
      <c r="U35" s="132">
        <v>0.82</v>
      </c>
      <c r="V35" s="131">
        <v>170</v>
      </c>
      <c r="W35" s="132">
        <v>0.81</v>
      </c>
      <c r="X35" s="131">
        <v>167</v>
      </c>
      <c r="Y35" s="132">
        <v>0.80838323353293418</v>
      </c>
      <c r="Z35" s="131">
        <v>167</v>
      </c>
      <c r="AA35" s="132">
        <v>0.80838323353293418</v>
      </c>
      <c r="AB35" s="131">
        <v>168</v>
      </c>
      <c r="AC35" s="132">
        <v>0.80952380952380953</v>
      </c>
      <c r="AD35" s="131">
        <v>170</v>
      </c>
      <c r="AE35" s="132">
        <v>0.81764705882352939</v>
      </c>
      <c r="AF35" s="131">
        <v>178</v>
      </c>
      <c r="AG35" s="132">
        <v>0.8258426966292135</v>
      </c>
      <c r="AH35" s="131">
        <v>177</v>
      </c>
      <c r="AI35" s="132">
        <v>0.8192090395480226</v>
      </c>
      <c r="AJ35" s="131">
        <v>175</v>
      </c>
      <c r="AK35" s="132">
        <v>0.82</v>
      </c>
      <c r="AL35" s="131">
        <v>175</v>
      </c>
      <c r="AM35" s="132">
        <v>0.81714285714285717</v>
      </c>
      <c r="AN35" s="131">
        <v>174</v>
      </c>
      <c r="AO35" s="132">
        <v>0.82758620689655171</v>
      </c>
      <c r="AP35" s="131">
        <v>181</v>
      </c>
      <c r="AQ35" s="132">
        <v>0.82872928176795579</v>
      </c>
      <c r="AR35" s="131">
        <v>186</v>
      </c>
      <c r="AS35" s="132">
        <v>0.82795698924731187</v>
      </c>
      <c r="AT35" s="131">
        <v>180</v>
      </c>
      <c r="AU35" s="132">
        <v>0.81111111111111112</v>
      </c>
      <c r="AV35" s="131">
        <v>182</v>
      </c>
      <c r="AW35" s="132">
        <v>0.81</v>
      </c>
      <c r="AX35" s="131">
        <v>186</v>
      </c>
      <c r="AY35" s="132">
        <v>0.88172043010752688</v>
      </c>
      <c r="AZ35" s="131">
        <v>186</v>
      </c>
      <c r="BA35" s="132">
        <v>0.80107526881720426</v>
      </c>
      <c r="BB35" s="131">
        <v>190</v>
      </c>
      <c r="BC35" s="132">
        <v>0.80526315789473679</v>
      </c>
      <c r="BD35" s="131">
        <v>193</v>
      </c>
      <c r="BE35" s="132">
        <v>0.80829015544041449</v>
      </c>
      <c r="BF35" s="323">
        <v>187</v>
      </c>
      <c r="BG35" s="325">
        <v>0.80213903743315507</v>
      </c>
      <c r="BH35" s="323">
        <v>190</v>
      </c>
      <c r="BI35" s="325">
        <v>0.80526315789473679</v>
      </c>
      <c r="BJ35" s="323">
        <v>195</v>
      </c>
      <c r="BK35" s="132">
        <v>0.82</v>
      </c>
      <c r="BL35" s="414">
        <v>198</v>
      </c>
      <c r="BM35" s="415">
        <v>0.81313131313131315</v>
      </c>
      <c r="BN35" s="414">
        <v>201</v>
      </c>
      <c r="BO35" s="415">
        <v>0.8159203980099502</v>
      </c>
      <c r="BP35" s="414">
        <f>VLOOKUP(Table8897[[#This Row],[مؤسسات السوق المالية]],'[1]بحسب مؤسسة السوق المالية '!$D$14:$J$217,6,0)</f>
        <v>202</v>
      </c>
      <c r="BQ35" s="415">
        <f>VLOOKUP(Table8897[[#This Row],[مؤسسات السوق المالية]],'[1]بحسب مؤسسة السوق المالية '!$D$14:$J$217,7,0)</f>
        <v>0.81683168316831678</v>
      </c>
    </row>
    <row r="36" spans="3:69" ht="45" customHeight="1" thickBot="1">
      <c r="C36" s="324">
        <v>37</v>
      </c>
      <c r="D36" s="129" t="s">
        <v>491</v>
      </c>
      <c r="E36" s="129" t="s">
        <v>492</v>
      </c>
      <c r="F36" s="131">
        <v>117</v>
      </c>
      <c r="G36" s="132">
        <v>0.86</v>
      </c>
      <c r="H36" s="131">
        <v>126</v>
      </c>
      <c r="I36" s="132">
        <v>0.85</v>
      </c>
      <c r="J36" s="131">
        <v>121</v>
      </c>
      <c r="K36" s="132">
        <v>0.88</v>
      </c>
      <c r="L36" s="131">
        <v>120</v>
      </c>
      <c r="M36" s="132">
        <v>0.87</v>
      </c>
      <c r="N36" s="131">
        <v>119</v>
      </c>
      <c r="O36" s="132">
        <v>0.8571428571428571</v>
      </c>
      <c r="P36" s="131">
        <v>114</v>
      </c>
      <c r="Q36" s="132">
        <v>0.87</v>
      </c>
      <c r="R36" s="131">
        <v>113</v>
      </c>
      <c r="S36" s="132">
        <v>0.88</v>
      </c>
      <c r="T36" s="131">
        <v>117</v>
      </c>
      <c r="U36" s="132">
        <v>0.86</v>
      </c>
      <c r="V36" s="131">
        <v>122</v>
      </c>
      <c r="W36" s="132">
        <v>0.86</v>
      </c>
      <c r="X36" s="131">
        <v>120</v>
      </c>
      <c r="Y36" s="132">
        <v>0.85</v>
      </c>
      <c r="Z36" s="131">
        <v>120</v>
      </c>
      <c r="AA36" s="132">
        <v>0.83333333333333337</v>
      </c>
      <c r="AB36" s="131">
        <v>126</v>
      </c>
      <c r="AC36" s="132">
        <v>0.84920634920634919</v>
      </c>
      <c r="AD36" s="131">
        <v>127</v>
      </c>
      <c r="AE36" s="132">
        <v>0.86614173228346458</v>
      </c>
      <c r="AF36" s="131">
        <v>132</v>
      </c>
      <c r="AG36" s="132">
        <v>0.85606060606060608</v>
      </c>
      <c r="AH36" s="131">
        <v>141</v>
      </c>
      <c r="AI36" s="132">
        <v>0.87234042553191493</v>
      </c>
      <c r="AJ36" s="131">
        <v>153</v>
      </c>
      <c r="AK36" s="132">
        <v>0.88</v>
      </c>
      <c r="AL36" s="131">
        <v>149</v>
      </c>
      <c r="AM36" s="132">
        <v>0.87248322147651003</v>
      </c>
      <c r="AN36" s="131">
        <v>152</v>
      </c>
      <c r="AO36" s="132">
        <v>0.88815789473684215</v>
      </c>
      <c r="AP36" s="131">
        <v>170</v>
      </c>
      <c r="AQ36" s="132">
        <v>0.87647058823529411</v>
      </c>
      <c r="AR36" s="131">
        <v>172</v>
      </c>
      <c r="AS36" s="132">
        <v>0.88372093023255816</v>
      </c>
      <c r="AT36" s="131">
        <v>175</v>
      </c>
      <c r="AU36" s="132">
        <v>0.89142857142857146</v>
      </c>
      <c r="AV36" s="131">
        <v>176</v>
      </c>
      <c r="AW36" s="132">
        <v>0.88</v>
      </c>
      <c r="AX36" s="131">
        <v>182</v>
      </c>
      <c r="AY36" s="132">
        <v>0.84615384615384615</v>
      </c>
      <c r="AZ36" s="131">
        <v>184</v>
      </c>
      <c r="BA36" s="132">
        <v>0.875</v>
      </c>
      <c r="BB36" s="131">
        <v>191</v>
      </c>
      <c r="BC36" s="132">
        <v>0.87434554973821987</v>
      </c>
      <c r="BD36" s="131">
        <v>190</v>
      </c>
      <c r="BE36" s="132">
        <v>0.86842105263157898</v>
      </c>
      <c r="BF36" s="323">
        <v>189</v>
      </c>
      <c r="BG36" s="325">
        <v>0.86772486772486768</v>
      </c>
      <c r="BH36" s="323">
        <v>206</v>
      </c>
      <c r="BI36" s="325">
        <v>0.84466019417475724</v>
      </c>
      <c r="BJ36" s="323">
        <v>211</v>
      </c>
      <c r="BK36" s="132">
        <v>0.84</v>
      </c>
      <c r="BL36" s="414">
        <v>211</v>
      </c>
      <c r="BM36" s="415">
        <v>0.83886255924170616</v>
      </c>
      <c r="BN36" s="414">
        <v>216</v>
      </c>
      <c r="BO36" s="415">
        <v>0.83333333333333337</v>
      </c>
      <c r="BP36" s="414">
        <f>VLOOKUP(Table8897[[#This Row],[مؤسسات السوق المالية]],'[1]بحسب مؤسسة السوق المالية '!$D$14:$J$217,6,0)</f>
        <v>201</v>
      </c>
      <c r="BQ36" s="415">
        <f>VLOOKUP(Table8897[[#This Row],[مؤسسات السوق المالية]],'[1]بحسب مؤسسة السوق المالية '!$D$14:$J$217,7,0)</f>
        <v>0.845771144278607</v>
      </c>
    </row>
    <row r="37" spans="3:69" ht="45" customHeight="1" thickBot="1">
      <c r="C37" s="324">
        <v>70</v>
      </c>
      <c r="D37" s="129" t="s">
        <v>522</v>
      </c>
      <c r="E37" s="129" t="s">
        <v>523</v>
      </c>
      <c r="F37" s="131">
        <v>121</v>
      </c>
      <c r="G37" s="132">
        <v>0.68</v>
      </c>
      <c r="H37" s="131">
        <v>119</v>
      </c>
      <c r="I37" s="132">
        <v>0.66</v>
      </c>
      <c r="J37" s="131">
        <v>117</v>
      </c>
      <c r="K37" s="132">
        <v>0.66</v>
      </c>
      <c r="L37" s="131">
        <v>114</v>
      </c>
      <c r="M37" s="132">
        <v>0.65</v>
      </c>
      <c r="N37" s="131">
        <v>113</v>
      </c>
      <c r="O37" s="132">
        <v>0.66371681415929207</v>
      </c>
      <c r="P37" s="131">
        <v>113</v>
      </c>
      <c r="Q37" s="132">
        <v>0.67</v>
      </c>
      <c r="R37" s="131">
        <v>113</v>
      </c>
      <c r="S37" s="132">
        <v>0.65</v>
      </c>
      <c r="T37" s="131">
        <v>109</v>
      </c>
      <c r="U37" s="132">
        <v>0.66</v>
      </c>
      <c r="V37" s="131">
        <v>110</v>
      </c>
      <c r="W37" s="132">
        <v>0.68</v>
      </c>
      <c r="X37" s="131">
        <v>114</v>
      </c>
      <c r="Y37" s="132">
        <v>0.69298245614035092</v>
      </c>
      <c r="Z37" s="131">
        <v>115</v>
      </c>
      <c r="AA37" s="132">
        <v>0.68695652173913047</v>
      </c>
      <c r="AB37" s="131">
        <v>115</v>
      </c>
      <c r="AC37" s="132">
        <v>0.66956521739130437</v>
      </c>
      <c r="AD37" s="131">
        <v>118</v>
      </c>
      <c r="AE37" s="132">
        <v>0.67796610169491522</v>
      </c>
      <c r="AF37" s="131">
        <v>119</v>
      </c>
      <c r="AG37" s="132">
        <v>0.67226890756302526</v>
      </c>
      <c r="AH37" s="131">
        <v>122</v>
      </c>
      <c r="AI37" s="132">
        <v>0.68032786885245899</v>
      </c>
      <c r="AJ37" s="131">
        <v>123</v>
      </c>
      <c r="AK37" s="132">
        <v>0.70731707317073167</v>
      </c>
      <c r="AL37" s="131">
        <v>126</v>
      </c>
      <c r="AM37" s="132">
        <v>0.72222222222222221</v>
      </c>
      <c r="AN37" s="131">
        <v>127</v>
      </c>
      <c r="AO37" s="132">
        <v>0.71653543307086609</v>
      </c>
      <c r="AP37" s="131">
        <v>131</v>
      </c>
      <c r="AQ37" s="132">
        <v>0.72519083969465647</v>
      </c>
      <c r="AR37" s="131">
        <v>136</v>
      </c>
      <c r="AS37" s="132">
        <v>0.73529411764705888</v>
      </c>
      <c r="AT37" s="131">
        <v>139</v>
      </c>
      <c r="AU37" s="132">
        <v>0.73381294964028776</v>
      </c>
      <c r="AV37" s="131">
        <v>144</v>
      </c>
      <c r="AW37" s="132">
        <v>0.75</v>
      </c>
      <c r="AX37" s="131">
        <v>149</v>
      </c>
      <c r="AY37" s="132">
        <v>0.79194630872483218</v>
      </c>
      <c r="AZ37" s="131">
        <v>148</v>
      </c>
      <c r="BA37" s="132">
        <v>0.7567567567567568</v>
      </c>
      <c r="BB37" s="131">
        <v>148</v>
      </c>
      <c r="BC37" s="132">
        <v>0.75</v>
      </c>
      <c r="BD37" s="131">
        <v>150</v>
      </c>
      <c r="BE37" s="132">
        <v>0.7533333333333333</v>
      </c>
      <c r="BF37" s="323">
        <v>153</v>
      </c>
      <c r="BG37" s="325">
        <v>0.75163398692810457</v>
      </c>
      <c r="BH37" s="323">
        <v>162</v>
      </c>
      <c r="BI37" s="325">
        <v>0.76543209876543206</v>
      </c>
      <c r="BJ37" s="323">
        <v>176</v>
      </c>
      <c r="BK37" s="132">
        <v>0.77</v>
      </c>
      <c r="BL37" s="414">
        <v>170</v>
      </c>
      <c r="BM37" s="415">
        <v>0.77058823529411768</v>
      </c>
      <c r="BN37" s="414">
        <v>173</v>
      </c>
      <c r="BO37" s="415">
        <v>0.75722543352601157</v>
      </c>
      <c r="BP37" s="414">
        <f>VLOOKUP(Table8897[[#This Row],[مؤسسات السوق المالية]],'[1]بحسب مؤسسة السوق المالية '!$D$14:$J$217,6,0)</f>
        <v>168</v>
      </c>
      <c r="BQ37" s="415">
        <f>VLOOKUP(Table8897[[#This Row],[مؤسسات السوق المالية]],'[1]بحسب مؤسسة السوق المالية '!$D$14:$J$217,7,0)</f>
        <v>0.76190476190476186</v>
      </c>
    </row>
    <row r="38" spans="3:69" ht="45" customHeight="1" thickBot="1">
      <c r="C38" s="324">
        <v>43</v>
      </c>
      <c r="D38" s="129" t="s">
        <v>604</v>
      </c>
      <c r="E38" s="129" t="s">
        <v>835</v>
      </c>
      <c r="F38" s="131">
        <v>124</v>
      </c>
      <c r="G38" s="132">
        <v>0.77</v>
      </c>
      <c r="H38" s="131">
        <v>127</v>
      </c>
      <c r="I38" s="132">
        <v>0.76</v>
      </c>
      <c r="J38" s="131">
        <v>123</v>
      </c>
      <c r="K38" s="132">
        <v>0.78</v>
      </c>
      <c r="L38" s="131">
        <v>126</v>
      </c>
      <c r="M38" s="132">
        <v>0.79</v>
      </c>
      <c r="N38" s="131">
        <v>122</v>
      </c>
      <c r="O38" s="132">
        <v>0.79508196721311475</v>
      </c>
      <c r="P38" s="131">
        <v>121</v>
      </c>
      <c r="Q38" s="132">
        <v>0.79</v>
      </c>
      <c r="R38" s="131">
        <v>119</v>
      </c>
      <c r="S38" s="132">
        <v>0.79</v>
      </c>
      <c r="T38" s="131">
        <v>118</v>
      </c>
      <c r="U38" s="132">
        <v>0.81</v>
      </c>
      <c r="V38" s="131">
        <v>121</v>
      </c>
      <c r="W38" s="132">
        <v>0.79</v>
      </c>
      <c r="X38" s="131">
        <v>127</v>
      </c>
      <c r="Y38" s="132">
        <v>0.77952755905511806</v>
      </c>
      <c r="Z38" s="131">
        <v>126</v>
      </c>
      <c r="AA38" s="132">
        <v>0.77777777777777779</v>
      </c>
      <c r="AB38" s="131">
        <v>126</v>
      </c>
      <c r="AC38" s="132">
        <v>0.77777777777777779</v>
      </c>
      <c r="AD38" s="131">
        <v>128</v>
      </c>
      <c r="AE38" s="132">
        <v>0.78125</v>
      </c>
      <c r="AF38" s="131">
        <v>136</v>
      </c>
      <c r="AG38" s="132">
        <v>0.79411764705882348</v>
      </c>
      <c r="AH38" s="131">
        <v>136</v>
      </c>
      <c r="AI38" s="132">
        <v>0.79411764705882348</v>
      </c>
      <c r="AJ38" s="131">
        <v>138</v>
      </c>
      <c r="AK38" s="132">
        <v>0.81</v>
      </c>
      <c r="AL38" s="131">
        <v>143</v>
      </c>
      <c r="AM38" s="132">
        <v>0.81118881118881114</v>
      </c>
      <c r="AN38" s="131">
        <v>141</v>
      </c>
      <c r="AO38" s="132">
        <v>0.82269503546099287</v>
      </c>
      <c r="AP38" s="131">
        <v>141</v>
      </c>
      <c r="AQ38" s="132">
        <v>0.82269503546099287</v>
      </c>
      <c r="AR38" s="131">
        <v>140</v>
      </c>
      <c r="AS38" s="132">
        <v>0.82857142857142863</v>
      </c>
      <c r="AT38" s="131">
        <v>140</v>
      </c>
      <c r="AU38" s="132">
        <v>0.82857142857142863</v>
      </c>
      <c r="AV38" s="131">
        <v>139</v>
      </c>
      <c r="AW38" s="132">
        <v>0.83</v>
      </c>
      <c r="AX38" s="131">
        <v>138</v>
      </c>
      <c r="AY38" s="132">
        <v>0.78985507246376807</v>
      </c>
      <c r="AZ38" s="131">
        <v>130</v>
      </c>
      <c r="BA38" s="132">
        <v>0.82307692307692304</v>
      </c>
      <c r="BB38" s="131">
        <v>133</v>
      </c>
      <c r="BC38" s="132">
        <v>0.83458646616541354</v>
      </c>
      <c r="BD38" s="131">
        <v>135</v>
      </c>
      <c r="BE38" s="132">
        <v>0.83703703703703702</v>
      </c>
      <c r="BF38" s="323">
        <v>135</v>
      </c>
      <c r="BG38" s="325">
        <v>0.82962962962962961</v>
      </c>
      <c r="BH38" s="323">
        <v>143</v>
      </c>
      <c r="BI38" s="325">
        <v>0.83216783216783219</v>
      </c>
      <c r="BJ38" s="323">
        <v>140</v>
      </c>
      <c r="BK38" s="132">
        <v>0.84</v>
      </c>
      <c r="BL38" s="414">
        <v>142</v>
      </c>
      <c r="BM38" s="415">
        <v>0.8098591549295775</v>
      </c>
      <c r="BN38" s="414">
        <v>143</v>
      </c>
      <c r="BO38" s="415">
        <v>0.81118881118881114</v>
      </c>
      <c r="BP38" s="414">
        <f>VLOOKUP(Table8897[[#This Row],[مؤسسات السوق المالية]],'[1]بحسب مؤسسة السوق المالية '!$D$14:$J$217,6,0)</f>
        <v>144</v>
      </c>
      <c r="BQ38" s="415">
        <f>VLOOKUP(Table8897[[#This Row],[مؤسسات السوق المالية]],'[1]بحسب مؤسسة السوق المالية '!$D$14:$J$217,7,0)</f>
        <v>0.80555555555555558</v>
      </c>
    </row>
    <row r="39" spans="3:69" ht="45" customHeight="1" thickBot="1">
      <c r="C39" s="324">
        <v>17</v>
      </c>
      <c r="D39" s="129" t="s">
        <v>856</v>
      </c>
      <c r="E39" s="337" t="s">
        <v>875</v>
      </c>
      <c r="F39" s="237" t="s">
        <v>5</v>
      </c>
      <c r="G39" s="237" t="s">
        <v>5</v>
      </c>
      <c r="H39" s="237" t="s">
        <v>5</v>
      </c>
      <c r="I39" s="237" t="s">
        <v>5</v>
      </c>
      <c r="J39" s="237" t="s">
        <v>5</v>
      </c>
      <c r="K39" s="237" t="s">
        <v>5</v>
      </c>
      <c r="L39" s="237" t="s">
        <v>5</v>
      </c>
      <c r="M39" s="237" t="s">
        <v>5</v>
      </c>
      <c r="N39" s="237" t="s">
        <v>5</v>
      </c>
      <c r="O39" s="237" t="s">
        <v>5</v>
      </c>
      <c r="P39" s="237" t="s">
        <v>5</v>
      </c>
      <c r="Q39" s="237" t="s">
        <v>5</v>
      </c>
      <c r="R39" s="237" t="s">
        <v>5</v>
      </c>
      <c r="S39" s="237" t="s">
        <v>5</v>
      </c>
      <c r="T39" s="237" t="s">
        <v>5</v>
      </c>
      <c r="U39" s="237" t="s">
        <v>5</v>
      </c>
      <c r="V39" s="237" t="s">
        <v>5</v>
      </c>
      <c r="W39" s="237" t="s">
        <v>5</v>
      </c>
      <c r="X39" s="237" t="s">
        <v>5</v>
      </c>
      <c r="Y39" s="237" t="s">
        <v>5</v>
      </c>
      <c r="Z39" s="237" t="s">
        <v>5</v>
      </c>
      <c r="AA39" s="237" t="s">
        <v>5</v>
      </c>
      <c r="AB39" s="237" t="s">
        <v>5</v>
      </c>
      <c r="AC39" s="237" t="s">
        <v>5</v>
      </c>
      <c r="AD39" s="237" t="s">
        <v>5</v>
      </c>
      <c r="AE39" s="237" t="s">
        <v>5</v>
      </c>
      <c r="AF39" s="237" t="s">
        <v>5</v>
      </c>
      <c r="AG39" s="237" t="s">
        <v>5</v>
      </c>
      <c r="AH39" s="237" t="s">
        <v>5</v>
      </c>
      <c r="AI39" s="237" t="s">
        <v>5</v>
      </c>
      <c r="AJ39" s="237" t="s">
        <v>5</v>
      </c>
      <c r="AK39" s="237" t="s">
        <v>5</v>
      </c>
      <c r="AL39" s="237" t="s">
        <v>5</v>
      </c>
      <c r="AM39" s="237" t="s">
        <v>5</v>
      </c>
      <c r="AN39" s="237" t="s">
        <v>5</v>
      </c>
      <c r="AO39" s="237" t="s">
        <v>5</v>
      </c>
      <c r="AP39" s="237" t="s">
        <v>5</v>
      </c>
      <c r="AQ39" s="237" t="s">
        <v>5</v>
      </c>
      <c r="AR39" s="237" t="s">
        <v>5</v>
      </c>
      <c r="AS39" s="237" t="s">
        <v>5</v>
      </c>
      <c r="AT39" s="237" t="s">
        <v>5</v>
      </c>
      <c r="AU39" s="237" t="s">
        <v>5</v>
      </c>
      <c r="AV39" s="237" t="s">
        <v>5</v>
      </c>
      <c r="AW39" s="237" t="s">
        <v>5</v>
      </c>
      <c r="AX39" s="237" t="s">
        <v>5</v>
      </c>
      <c r="AY39" s="237" t="s">
        <v>5</v>
      </c>
      <c r="AZ39" s="237" t="s">
        <v>5</v>
      </c>
      <c r="BA39" s="237" t="s">
        <v>5</v>
      </c>
      <c r="BB39" s="237" t="s">
        <v>5</v>
      </c>
      <c r="BC39" s="237" t="s">
        <v>5</v>
      </c>
      <c r="BD39" s="237" t="s">
        <v>5</v>
      </c>
      <c r="BE39" s="237" t="s">
        <v>5</v>
      </c>
      <c r="BF39" s="302" t="s">
        <v>5</v>
      </c>
      <c r="BG39" s="326" t="s">
        <v>5</v>
      </c>
      <c r="BH39" s="302" t="s">
        <v>5</v>
      </c>
      <c r="BI39" s="326" t="s">
        <v>5</v>
      </c>
      <c r="BJ39" s="302" t="s">
        <v>5</v>
      </c>
      <c r="BK39" s="237" t="s">
        <v>5</v>
      </c>
      <c r="BL39" s="414">
        <v>90</v>
      </c>
      <c r="BM39" s="415">
        <v>0.96666666666666667</v>
      </c>
      <c r="BN39" s="414">
        <v>108</v>
      </c>
      <c r="BO39" s="415">
        <v>0.96296296296296291</v>
      </c>
      <c r="BP39" s="414">
        <f>VLOOKUP(Table8897[[#This Row],[مؤسسات السوق المالية]],'[1]بحسب مؤسسة السوق المالية '!$D$14:$J$217,6,0)</f>
        <v>130</v>
      </c>
      <c r="BQ39" s="415">
        <f>VLOOKUP(Table8897[[#This Row],[مؤسسات السوق المالية]],'[1]بحسب مؤسسة السوق المالية '!$D$14:$J$217,7,0)</f>
        <v>0.94615384615384612</v>
      </c>
    </row>
    <row r="40" spans="3:69" ht="45" customHeight="1" thickBot="1">
      <c r="C40" s="324">
        <v>46</v>
      </c>
      <c r="D40" s="129" t="s">
        <v>584</v>
      </c>
      <c r="E40" s="129" t="s">
        <v>585</v>
      </c>
      <c r="F40" s="131">
        <v>77</v>
      </c>
      <c r="G40" s="132">
        <v>0.73</v>
      </c>
      <c r="H40" s="131">
        <v>74</v>
      </c>
      <c r="I40" s="132">
        <v>0.72</v>
      </c>
      <c r="J40" s="131">
        <v>75</v>
      </c>
      <c r="K40" s="132">
        <v>0.73</v>
      </c>
      <c r="L40" s="131">
        <v>72</v>
      </c>
      <c r="M40" s="132">
        <v>0.72</v>
      </c>
      <c r="N40" s="131">
        <v>78</v>
      </c>
      <c r="O40" s="132">
        <v>0.74358974358974361</v>
      </c>
      <c r="P40" s="131">
        <v>77</v>
      </c>
      <c r="Q40" s="132">
        <v>0.73</v>
      </c>
      <c r="R40" s="131">
        <v>83</v>
      </c>
      <c r="S40" s="132">
        <v>0.75</v>
      </c>
      <c r="T40" s="131">
        <v>83</v>
      </c>
      <c r="U40" s="132">
        <v>0.75</v>
      </c>
      <c r="V40" s="131">
        <v>84</v>
      </c>
      <c r="W40" s="132">
        <v>0.74</v>
      </c>
      <c r="X40" s="131">
        <v>88</v>
      </c>
      <c r="Y40" s="132">
        <v>0.72727272727272729</v>
      </c>
      <c r="Z40" s="131">
        <v>89</v>
      </c>
      <c r="AA40" s="132">
        <v>0.7303370786516854</v>
      </c>
      <c r="AB40" s="131">
        <v>87</v>
      </c>
      <c r="AC40" s="132">
        <v>0.74712643678160917</v>
      </c>
      <c r="AD40" s="131">
        <v>84</v>
      </c>
      <c r="AE40" s="132">
        <v>0.72619047619047616</v>
      </c>
      <c r="AF40" s="131">
        <v>87</v>
      </c>
      <c r="AG40" s="132">
        <v>0.75862068965517238</v>
      </c>
      <c r="AH40" s="131">
        <v>88</v>
      </c>
      <c r="AI40" s="132">
        <v>0.76136363636363635</v>
      </c>
      <c r="AJ40" s="131">
        <v>92</v>
      </c>
      <c r="AK40" s="132">
        <v>0.73</v>
      </c>
      <c r="AL40" s="131">
        <v>89</v>
      </c>
      <c r="AM40" s="132">
        <v>0.7528089887640449</v>
      </c>
      <c r="AN40" s="131">
        <v>93</v>
      </c>
      <c r="AO40" s="132">
        <v>0.78494623655913975</v>
      </c>
      <c r="AP40" s="131">
        <v>98</v>
      </c>
      <c r="AQ40" s="132">
        <v>0.79591836734693877</v>
      </c>
      <c r="AR40" s="131">
        <v>100</v>
      </c>
      <c r="AS40" s="132">
        <v>0.79</v>
      </c>
      <c r="AT40" s="131">
        <v>97</v>
      </c>
      <c r="AU40" s="132">
        <v>0.76288659793814428</v>
      </c>
      <c r="AV40" s="131">
        <v>102</v>
      </c>
      <c r="AW40" s="132">
        <v>0.78</v>
      </c>
      <c r="AX40" s="131">
        <v>108</v>
      </c>
      <c r="AY40" s="132">
        <v>0.58333333333333337</v>
      </c>
      <c r="AZ40" s="131">
        <v>110</v>
      </c>
      <c r="BA40" s="132">
        <v>0.80909090909090908</v>
      </c>
      <c r="BB40" s="131">
        <v>112</v>
      </c>
      <c r="BC40" s="132">
        <v>0.8214285714285714</v>
      </c>
      <c r="BD40" s="131">
        <v>118</v>
      </c>
      <c r="BE40" s="132">
        <v>0.80508474576271183</v>
      </c>
      <c r="BF40" s="323">
        <v>123</v>
      </c>
      <c r="BG40" s="325">
        <v>0.81300813008130079</v>
      </c>
      <c r="BH40" s="323">
        <v>121</v>
      </c>
      <c r="BI40" s="325">
        <v>0.81818181818181823</v>
      </c>
      <c r="BJ40" s="323">
        <v>123</v>
      </c>
      <c r="BK40" s="132">
        <v>0.8</v>
      </c>
      <c r="BL40" s="414">
        <v>121</v>
      </c>
      <c r="BM40" s="415">
        <v>0.80991735537190079</v>
      </c>
      <c r="BN40" s="414">
        <v>120</v>
      </c>
      <c r="BO40" s="415">
        <v>0.80833333333333335</v>
      </c>
      <c r="BP40" s="414">
        <f>VLOOKUP(Table8897[[#This Row],[مؤسسات السوق المالية]],'[1]بحسب مؤسسة السوق المالية '!$D$14:$J$217,6,0)</f>
        <v>119</v>
      </c>
      <c r="BQ40" s="415">
        <f>VLOOKUP(Table8897[[#This Row],[مؤسسات السوق المالية]],'[1]بحسب مؤسسة السوق المالية '!$D$14:$J$217,7,0)</f>
        <v>0.83193277310924374</v>
      </c>
    </row>
    <row r="41" spans="3:69" ht="45" customHeight="1" thickBot="1">
      <c r="C41" s="324">
        <v>49</v>
      </c>
      <c r="D41" s="129" t="s">
        <v>611</v>
      </c>
      <c r="E41" s="129" t="s">
        <v>612</v>
      </c>
      <c r="F41" s="131">
        <v>80</v>
      </c>
      <c r="G41" s="132">
        <v>0.73</v>
      </c>
      <c r="H41" s="131">
        <v>82</v>
      </c>
      <c r="I41" s="132">
        <v>0.74</v>
      </c>
      <c r="J41" s="131">
        <v>81</v>
      </c>
      <c r="K41" s="132">
        <v>0.74</v>
      </c>
      <c r="L41" s="131">
        <v>77</v>
      </c>
      <c r="M41" s="132">
        <v>0.75</v>
      </c>
      <c r="N41" s="131">
        <v>68</v>
      </c>
      <c r="O41" s="132">
        <v>0.75</v>
      </c>
      <c r="P41" s="131">
        <v>64</v>
      </c>
      <c r="Q41" s="132">
        <v>0.73</v>
      </c>
      <c r="R41" s="131">
        <v>64</v>
      </c>
      <c r="S41" s="132">
        <v>0.73</v>
      </c>
      <c r="T41" s="131">
        <v>66</v>
      </c>
      <c r="U41" s="132">
        <v>0.71</v>
      </c>
      <c r="V41" s="131">
        <v>64</v>
      </c>
      <c r="W41" s="132">
        <v>0.7</v>
      </c>
      <c r="X41" s="131">
        <v>66</v>
      </c>
      <c r="Y41" s="132">
        <v>0.72727272727272729</v>
      </c>
      <c r="Z41" s="131">
        <v>65</v>
      </c>
      <c r="AA41" s="132">
        <v>0.72307692307692306</v>
      </c>
      <c r="AB41" s="131">
        <v>87</v>
      </c>
      <c r="AC41" s="132">
        <v>0.68965517241379315</v>
      </c>
      <c r="AD41" s="131">
        <v>72</v>
      </c>
      <c r="AE41" s="132">
        <v>0.76388888888888884</v>
      </c>
      <c r="AF41" s="131">
        <v>82</v>
      </c>
      <c r="AG41" s="132">
        <v>0.78048780487804881</v>
      </c>
      <c r="AH41" s="131">
        <v>82</v>
      </c>
      <c r="AI41" s="132">
        <v>0.75609756097560976</v>
      </c>
      <c r="AJ41" s="131">
        <v>88</v>
      </c>
      <c r="AK41" s="132">
        <v>0.80681818181818177</v>
      </c>
      <c r="AL41" s="131">
        <v>96</v>
      </c>
      <c r="AM41" s="132">
        <v>0.79166666666666663</v>
      </c>
      <c r="AN41" s="131">
        <v>96</v>
      </c>
      <c r="AO41" s="132">
        <v>0.79166666666666663</v>
      </c>
      <c r="AP41" s="131">
        <v>98</v>
      </c>
      <c r="AQ41" s="132">
        <v>0.79591836734693877</v>
      </c>
      <c r="AR41" s="131">
        <v>102</v>
      </c>
      <c r="AS41" s="132">
        <v>0.79411764705882348</v>
      </c>
      <c r="AT41" s="131">
        <v>103</v>
      </c>
      <c r="AU41" s="132">
        <v>0.79611650485436891</v>
      </c>
      <c r="AV41" s="131">
        <v>99</v>
      </c>
      <c r="AW41" s="132">
        <v>0.8</v>
      </c>
      <c r="AX41" s="131">
        <v>98</v>
      </c>
      <c r="AY41" s="132">
        <v>0.83673469387755106</v>
      </c>
      <c r="AZ41" s="131">
        <v>95</v>
      </c>
      <c r="BA41" s="132">
        <v>0.81052631578947365</v>
      </c>
      <c r="BB41" s="131">
        <v>105</v>
      </c>
      <c r="BC41" s="132">
        <v>0.80952380952380953</v>
      </c>
      <c r="BD41" s="131">
        <v>108</v>
      </c>
      <c r="BE41" s="132">
        <v>0.79629629629629628</v>
      </c>
      <c r="BF41" s="323">
        <v>106</v>
      </c>
      <c r="BG41" s="325">
        <v>0.81132075471698117</v>
      </c>
      <c r="BH41" s="323">
        <v>110</v>
      </c>
      <c r="BI41" s="325">
        <v>0.82727272727272727</v>
      </c>
      <c r="BJ41" s="323">
        <v>109</v>
      </c>
      <c r="BK41" s="132">
        <v>0.83</v>
      </c>
      <c r="BL41" s="414">
        <v>108</v>
      </c>
      <c r="BM41" s="415">
        <v>0.82407407407407407</v>
      </c>
      <c r="BN41" s="414">
        <v>105</v>
      </c>
      <c r="BO41" s="415">
        <v>0.8</v>
      </c>
      <c r="BP41" s="414">
        <f>VLOOKUP(Table8897[[#This Row],[مؤسسات السوق المالية]],'[1]بحسب مؤسسة السوق المالية '!$D$14:$J$217,6,0)</f>
        <v>105</v>
      </c>
      <c r="BQ41" s="415">
        <f>VLOOKUP(Table8897[[#This Row],[مؤسسات السوق المالية]],'[1]بحسب مؤسسة السوق المالية '!$D$14:$J$217,7,0)</f>
        <v>0.8</v>
      </c>
    </row>
    <row r="42" spans="3:69" ht="45" customHeight="1" thickBot="1">
      <c r="C42" s="324">
        <v>72</v>
      </c>
      <c r="D42" s="129" t="s">
        <v>507</v>
      </c>
      <c r="E42" s="129" t="s">
        <v>508</v>
      </c>
      <c r="F42" s="132" t="s">
        <v>5</v>
      </c>
      <c r="G42" s="132" t="s">
        <v>5</v>
      </c>
      <c r="H42" s="132" t="s">
        <v>5</v>
      </c>
      <c r="I42" s="132" t="s">
        <v>5</v>
      </c>
      <c r="J42" s="132" t="s">
        <v>5</v>
      </c>
      <c r="K42" s="132" t="s">
        <v>5</v>
      </c>
      <c r="L42" s="132" t="s">
        <v>5</v>
      </c>
      <c r="M42" s="132" t="s">
        <v>5</v>
      </c>
      <c r="N42" s="132" t="s">
        <v>5</v>
      </c>
      <c r="O42" s="132" t="s">
        <v>5</v>
      </c>
      <c r="P42" s="132" t="s">
        <v>5</v>
      </c>
      <c r="Q42" s="132" t="s">
        <v>5</v>
      </c>
      <c r="R42" s="132" t="s">
        <v>5</v>
      </c>
      <c r="S42" s="132" t="s">
        <v>5</v>
      </c>
      <c r="T42" s="132" t="s">
        <v>5</v>
      </c>
      <c r="U42" s="132" t="s">
        <v>5</v>
      </c>
      <c r="V42" s="132" t="s">
        <v>5</v>
      </c>
      <c r="W42" s="132" t="s">
        <v>5</v>
      </c>
      <c r="X42" s="132" t="s">
        <v>5</v>
      </c>
      <c r="Y42" s="132" t="s">
        <v>5</v>
      </c>
      <c r="Z42" s="132" t="s">
        <v>5</v>
      </c>
      <c r="AA42" s="132" t="s">
        <v>5</v>
      </c>
      <c r="AB42" s="132" t="s">
        <v>5</v>
      </c>
      <c r="AC42" s="132" t="s">
        <v>5</v>
      </c>
      <c r="AD42" s="132" t="s">
        <v>5</v>
      </c>
      <c r="AE42" s="132" t="s">
        <v>5</v>
      </c>
      <c r="AF42" s="132" t="s">
        <v>5</v>
      </c>
      <c r="AG42" s="132" t="s">
        <v>5</v>
      </c>
      <c r="AH42" s="132" t="s">
        <v>5</v>
      </c>
      <c r="AI42" s="132" t="s">
        <v>5</v>
      </c>
      <c r="AJ42" s="132" t="s">
        <v>5</v>
      </c>
      <c r="AK42" s="132" t="s">
        <v>5</v>
      </c>
      <c r="AL42" s="132" t="s">
        <v>5</v>
      </c>
      <c r="AM42" s="132" t="s">
        <v>5</v>
      </c>
      <c r="AN42" s="132" t="s">
        <v>5</v>
      </c>
      <c r="AO42" s="132" t="s">
        <v>5</v>
      </c>
      <c r="AP42" s="131" t="s">
        <v>5</v>
      </c>
      <c r="AQ42" s="132" t="s">
        <v>5</v>
      </c>
      <c r="AR42" s="131" t="s">
        <v>5</v>
      </c>
      <c r="AS42" s="132" t="s">
        <v>5</v>
      </c>
      <c r="AT42" s="131">
        <v>3</v>
      </c>
      <c r="AU42" s="132">
        <v>0.66666666666666663</v>
      </c>
      <c r="AV42" s="131">
        <v>41</v>
      </c>
      <c r="AW42" s="132">
        <v>0.66</v>
      </c>
      <c r="AX42" s="131">
        <v>20</v>
      </c>
      <c r="AY42" s="132">
        <v>0.65</v>
      </c>
      <c r="AZ42" s="131">
        <v>42</v>
      </c>
      <c r="BA42" s="132">
        <v>0.5714285714285714</v>
      </c>
      <c r="BB42" s="131">
        <v>51</v>
      </c>
      <c r="BC42" s="132">
        <v>0.60784313725490191</v>
      </c>
      <c r="BD42" s="131">
        <v>57</v>
      </c>
      <c r="BE42" s="132">
        <v>0.66666666666666663</v>
      </c>
      <c r="BF42" s="323">
        <v>62</v>
      </c>
      <c r="BG42" s="325">
        <v>0.72580645161290325</v>
      </c>
      <c r="BH42" s="323">
        <v>71</v>
      </c>
      <c r="BI42" s="325">
        <v>0.76056338028169013</v>
      </c>
      <c r="BJ42" s="323">
        <v>71</v>
      </c>
      <c r="BK42" s="132">
        <v>0.68</v>
      </c>
      <c r="BL42" s="414">
        <v>71</v>
      </c>
      <c r="BM42" s="415">
        <v>0.81690140845070425</v>
      </c>
      <c r="BN42" s="414">
        <v>76</v>
      </c>
      <c r="BO42" s="415">
        <v>0.75</v>
      </c>
      <c r="BP42" s="414">
        <f>VLOOKUP(Table8897[[#This Row],[مؤسسات السوق المالية]],'[1]بحسب مؤسسة السوق المالية '!$D$14:$J$217,6,0)</f>
        <v>102</v>
      </c>
      <c r="BQ42" s="415">
        <f>VLOOKUP(Table8897[[#This Row],[مؤسسات السوق المالية]],'[1]بحسب مؤسسة السوق المالية '!$D$14:$J$217,7,0)</f>
        <v>0.61764705882352944</v>
      </c>
    </row>
    <row r="43" spans="3:69" ht="45" customHeight="1" thickBot="1">
      <c r="C43" s="324">
        <v>119</v>
      </c>
      <c r="D43" s="129" t="s">
        <v>520</v>
      </c>
      <c r="E43" s="129" t="s">
        <v>521</v>
      </c>
      <c r="F43" s="131">
        <v>40</v>
      </c>
      <c r="G43" s="132">
        <v>0.5</v>
      </c>
      <c r="H43" s="131">
        <v>40</v>
      </c>
      <c r="I43" s="132">
        <v>0.48</v>
      </c>
      <c r="J43" s="131">
        <v>40</v>
      </c>
      <c r="K43" s="132">
        <v>0.48</v>
      </c>
      <c r="L43" s="131">
        <v>40</v>
      </c>
      <c r="M43" s="132">
        <v>0.48</v>
      </c>
      <c r="N43" s="131">
        <v>40</v>
      </c>
      <c r="O43" s="132">
        <v>0.47499999999999998</v>
      </c>
      <c r="P43" s="131">
        <v>38</v>
      </c>
      <c r="Q43" s="132">
        <v>0.47</v>
      </c>
      <c r="R43" s="131">
        <v>39</v>
      </c>
      <c r="S43" s="132">
        <v>0.49</v>
      </c>
      <c r="T43" s="131">
        <v>41</v>
      </c>
      <c r="U43" s="132">
        <v>0.46</v>
      </c>
      <c r="V43" s="131">
        <v>40</v>
      </c>
      <c r="W43" s="132">
        <v>0.48</v>
      </c>
      <c r="X43" s="131">
        <v>43</v>
      </c>
      <c r="Y43" s="132">
        <v>0.46511627906976744</v>
      </c>
      <c r="Z43" s="131">
        <v>41</v>
      </c>
      <c r="AA43" s="132">
        <v>0.46341463414634149</v>
      </c>
      <c r="AB43" s="131">
        <v>42</v>
      </c>
      <c r="AC43" s="132">
        <v>0.5</v>
      </c>
      <c r="AD43" s="131">
        <v>40</v>
      </c>
      <c r="AE43" s="132">
        <v>0.5</v>
      </c>
      <c r="AF43" s="131">
        <v>43</v>
      </c>
      <c r="AG43" s="132">
        <v>0.51162790697674421</v>
      </c>
      <c r="AH43" s="131">
        <v>43</v>
      </c>
      <c r="AI43" s="132">
        <v>0.53488372093023251</v>
      </c>
      <c r="AJ43" s="131">
        <v>45</v>
      </c>
      <c r="AK43" s="132">
        <v>0.55555555555555558</v>
      </c>
      <c r="AL43" s="131">
        <v>47</v>
      </c>
      <c r="AM43" s="132">
        <v>0.57446808510638303</v>
      </c>
      <c r="AN43" s="131">
        <v>54</v>
      </c>
      <c r="AO43" s="132">
        <v>0.59259259259259256</v>
      </c>
      <c r="AP43" s="131">
        <v>59</v>
      </c>
      <c r="AQ43" s="132">
        <v>0.61016949152542377</v>
      </c>
      <c r="AR43" s="131">
        <v>58</v>
      </c>
      <c r="AS43" s="132">
        <v>0.58620689655172409</v>
      </c>
      <c r="AT43" s="131">
        <v>62</v>
      </c>
      <c r="AU43" s="132">
        <v>0.61290322580645162</v>
      </c>
      <c r="AV43" s="131">
        <v>60</v>
      </c>
      <c r="AW43" s="132">
        <v>0.62</v>
      </c>
      <c r="AX43" s="131">
        <v>59</v>
      </c>
      <c r="AY43" s="132">
        <v>0.50847457627118642</v>
      </c>
      <c r="AZ43" s="131">
        <v>64</v>
      </c>
      <c r="BA43" s="132">
        <v>0.59375</v>
      </c>
      <c r="BB43" s="131">
        <v>67</v>
      </c>
      <c r="BC43" s="132">
        <v>0.59701492537313428</v>
      </c>
      <c r="BD43" s="131">
        <v>72</v>
      </c>
      <c r="BE43" s="132">
        <v>0.59722222222222221</v>
      </c>
      <c r="BF43" s="323">
        <v>77</v>
      </c>
      <c r="BG43" s="325">
        <v>0.59740259740259738</v>
      </c>
      <c r="BH43" s="323">
        <v>79</v>
      </c>
      <c r="BI43" s="325">
        <v>0.59493670886075944</v>
      </c>
      <c r="BJ43" s="323">
        <v>86</v>
      </c>
      <c r="BK43" s="132">
        <v>0.63</v>
      </c>
      <c r="BL43" s="414">
        <v>93</v>
      </c>
      <c r="BM43" s="415">
        <v>0.63440860215053763</v>
      </c>
      <c r="BN43" s="414">
        <v>99</v>
      </c>
      <c r="BO43" s="415">
        <v>0.63636363636363635</v>
      </c>
      <c r="BP43" s="414">
        <f>VLOOKUP(Table8897[[#This Row],[مؤسسات السوق المالية]],'[1]بحسب مؤسسة السوق المالية '!$D$14:$J$217,6,0)</f>
        <v>101</v>
      </c>
      <c r="BQ43" s="415">
        <f>VLOOKUP(Table8897[[#This Row],[مؤسسات السوق المالية]],'[1]بحسب مؤسسة السوق المالية '!$D$14:$J$217,7,0)</f>
        <v>0.64356435643564358</v>
      </c>
    </row>
    <row r="44" spans="3:69" ht="45" customHeight="1" thickBot="1">
      <c r="C44" s="324">
        <v>58</v>
      </c>
      <c r="D44" s="129" t="s">
        <v>833</v>
      </c>
      <c r="E44" s="129" t="s">
        <v>834</v>
      </c>
      <c r="F44" s="131">
        <v>77</v>
      </c>
      <c r="G44" s="132">
        <v>0.52</v>
      </c>
      <c r="H44" s="131">
        <v>80</v>
      </c>
      <c r="I44" s="132">
        <v>0.55000000000000004</v>
      </c>
      <c r="J44" s="131">
        <v>80</v>
      </c>
      <c r="K44" s="132">
        <v>0.57999999999999996</v>
      </c>
      <c r="L44" s="131">
        <v>85</v>
      </c>
      <c r="M44" s="132">
        <v>0.6</v>
      </c>
      <c r="N44" s="131">
        <v>88</v>
      </c>
      <c r="O44" s="132">
        <v>0.60227272727272729</v>
      </c>
      <c r="P44" s="131">
        <v>88</v>
      </c>
      <c r="Q44" s="132">
        <v>0.59</v>
      </c>
      <c r="R44" s="131">
        <v>85</v>
      </c>
      <c r="S44" s="132">
        <v>0.6</v>
      </c>
      <c r="T44" s="131">
        <v>89</v>
      </c>
      <c r="U44" s="132">
        <v>0.62</v>
      </c>
      <c r="V44" s="131">
        <v>87</v>
      </c>
      <c r="W44" s="132">
        <v>0.61</v>
      </c>
      <c r="X44" s="131">
        <v>92</v>
      </c>
      <c r="Y44" s="132">
        <v>0.61956521739130432</v>
      </c>
      <c r="Z44" s="131">
        <v>90</v>
      </c>
      <c r="AA44" s="132">
        <v>0.6333333333333333</v>
      </c>
      <c r="AB44" s="131">
        <v>83</v>
      </c>
      <c r="AC44" s="132">
        <v>0.6506024096385542</v>
      </c>
      <c r="AD44" s="131">
        <v>84</v>
      </c>
      <c r="AE44" s="132">
        <v>0.66666666666666663</v>
      </c>
      <c r="AF44" s="131">
        <v>99</v>
      </c>
      <c r="AG44" s="132">
        <v>0.71717171717171713</v>
      </c>
      <c r="AH44" s="131">
        <v>93</v>
      </c>
      <c r="AI44" s="132">
        <v>0.75268817204301075</v>
      </c>
      <c r="AJ44" s="131">
        <v>95</v>
      </c>
      <c r="AK44" s="132">
        <v>0.74736842105263157</v>
      </c>
      <c r="AL44" s="131">
        <v>94</v>
      </c>
      <c r="AM44" s="132">
        <v>0.75531914893617025</v>
      </c>
      <c r="AN44" s="131">
        <v>97</v>
      </c>
      <c r="AO44" s="132">
        <v>0.76288659793814428</v>
      </c>
      <c r="AP44" s="131">
        <v>103</v>
      </c>
      <c r="AQ44" s="132">
        <v>0.76699029126213591</v>
      </c>
      <c r="AR44" s="131">
        <v>98</v>
      </c>
      <c r="AS44" s="132">
        <v>0.77551020408163263</v>
      </c>
      <c r="AT44" s="131">
        <v>96</v>
      </c>
      <c r="AU44" s="132">
        <v>0.77083333333333337</v>
      </c>
      <c r="AV44" s="131">
        <v>101</v>
      </c>
      <c r="AW44" s="132">
        <v>0.78</v>
      </c>
      <c r="AX44" s="131">
        <v>97</v>
      </c>
      <c r="AY44" s="132">
        <v>0.73195876288659789</v>
      </c>
      <c r="AZ44" s="131">
        <v>103</v>
      </c>
      <c r="BA44" s="132">
        <v>0.78640776699029125</v>
      </c>
      <c r="BB44" s="131">
        <v>100</v>
      </c>
      <c r="BC44" s="132">
        <v>0.73</v>
      </c>
      <c r="BD44" s="131">
        <v>124</v>
      </c>
      <c r="BE44" s="132">
        <v>0.81451612903225812</v>
      </c>
      <c r="BF44" s="323">
        <v>136</v>
      </c>
      <c r="BG44" s="325">
        <v>0.7279411764705882</v>
      </c>
      <c r="BH44" s="323">
        <v>106</v>
      </c>
      <c r="BI44" s="325">
        <v>0.78301886792452835</v>
      </c>
      <c r="BJ44" s="323">
        <v>119</v>
      </c>
      <c r="BK44" s="132">
        <v>0.7</v>
      </c>
      <c r="BL44" s="414">
        <v>106</v>
      </c>
      <c r="BM44" s="415">
        <v>0.78301886792452835</v>
      </c>
      <c r="BN44" s="414">
        <v>101</v>
      </c>
      <c r="BO44" s="415">
        <v>0.78217821782178221</v>
      </c>
      <c r="BP44" s="414">
        <f>VLOOKUP(Table8897[[#This Row],[مؤسسات السوق المالية]],'[1]بحسب مؤسسة السوق المالية '!$D$14:$J$217,6,0)</f>
        <v>98</v>
      </c>
      <c r="BQ44" s="415">
        <f>VLOOKUP(Table8897[[#This Row],[مؤسسات السوق المالية]],'[1]بحسب مؤسسة السوق المالية '!$D$14:$J$217,7,0)</f>
        <v>0.7857142857142857</v>
      </c>
    </row>
    <row r="45" spans="3:69" ht="45" customHeight="1" thickBot="1">
      <c r="C45" s="324">
        <v>55</v>
      </c>
      <c r="D45" s="129" t="s">
        <v>495</v>
      </c>
      <c r="E45" s="129" t="s">
        <v>496</v>
      </c>
      <c r="F45" s="131">
        <v>49</v>
      </c>
      <c r="G45" s="132">
        <v>0.67</v>
      </c>
      <c r="H45" s="131">
        <v>50</v>
      </c>
      <c r="I45" s="132">
        <v>0.72</v>
      </c>
      <c r="J45" s="131">
        <v>52</v>
      </c>
      <c r="K45" s="132">
        <v>0.75</v>
      </c>
      <c r="L45" s="131">
        <v>50</v>
      </c>
      <c r="M45" s="132">
        <v>0.74</v>
      </c>
      <c r="N45" s="131">
        <v>48</v>
      </c>
      <c r="O45" s="132">
        <v>0.72916666666666663</v>
      </c>
      <c r="P45" s="131">
        <v>52</v>
      </c>
      <c r="Q45" s="132">
        <v>0.73</v>
      </c>
      <c r="R45" s="131">
        <v>57</v>
      </c>
      <c r="S45" s="132">
        <v>0.75</v>
      </c>
      <c r="T45" s="131">
        <v>61</v>
      </c>
      <c r="U45" s="132">
        <v>0.75</v>
      </c>
      <c r="V45" s="131">
        <v>58</v>
      </c>
      <c r="W45" s="132">
        <v>0.74</v>
      </c>
      <c r="X45" s="131">
        <v>60</v>
      </c>
      <c r="Y45" s="132">
        <v>0.76666666666666672</v>
      </c>
      <c r="Z45" s="131">
        <v>56</v>
      </c>
      <c r="AA45" s="132">
        <v>0.7678571428571429</v>
      </c>
      <c r="AB45" s="131">
        <v>61</v>
      </c>
      <c r="AC45" s="132">
        <v>0.80327868852459017</v>
      </c>
      <c r="AD45" s="131">
        <v>60</v>
      </c>
      <c r="AE45" s="132">
        <v>0.8</v>
      </c>
      <c r="AF45" s="131">
        <v>60</v>
      </c>
      <c r="AG45" s="132">
        <v>0.8</v>
      </c>
      <c r="AH45" s="131">
        <v>59</v>
      </c>
      <c r="AI45" s="132">
        <v>0.81355932203389836</v>
      </c>
      <c r="AJ45" s="131">
        <v>60</v>
      </c>
      <c r="AK45" s="132">
        <v>0.82</v>
      </c>
      <c r="AL45" s="131">
        <v>64</v>
      </c>
      <c r="AM45" s="132">
        <v>0.78125</v>
      </c>
      <c r="AN45" s="131">
        <v>67</v>
      </c>
      <c r="AO45" s="132">
        <v>0.79104477611940294</v>
      </c>
      <c r="AP45" s="131">
        <v>74</v>
      </c>
      <c r="AQ45" s="132">
        <v>0.81081081081081086</v>
      </c>
      <c r="AR45" s="131">
        <v>78</v>
      </c>
      <c r="AS45" s="132">
        <v>0.80769230769230771</v>
      </c>
      <c r="AT45" s="131">
        <v>83</v>
      </c>
      <c r="AU45" s="132">
        <v>0.81927710843373491</v>
      </c>
      <c r="AV45" s="131">
        <v>89</v>
      </c>
      <c r="AW45" s="132">
        <v>0.82</v>
      </c>
      <c r="AX45" s="131">
        <v>88</v>
      </c>
      <c r="AY45" s="132">
        <v>0.71590909090909094</v>
      </c>
      <c r="AZ45" s="131">
        <v>91</v>
      </c>
      <c r="BA45" s="132">
        <v>0.80219780219780223</v>
      </c>
      <c r="BB45" s="131">
        <v>86</v>
      </c>
      <c r="BC45" s="132">
        <v>0.81395348837209303</v>
      </c>
      <c r="BD45" s="131">
        <v>88</v>
      </c>
      <c r="BE45" s="132">
        <v>0.81818181818181823</v>
      </c>
      <c r="BF45" s="323">
        <v>92</v>
      </c>
      <c r="BG45" s="325">
        <v>0.81521739130434778</v>
      </c>
      <c r="BH45" s="323">
        <v>87</v>
      </c>
      <c r="BI45" s="325">
        <v>0.7931034482758621</v>
      </c>
      <c r="BJ45" s="323">
        <v>85</v>
      </c>
      <c r="BK45" s="132">
        <v>0.78</v>
      </c>
      <c r="BL45" s="414">
        <v>87</v>
      </c>
      <c r="BM45" s="415">
        <v>0.8045977011494253</v>
      </c>
      <c r="BN45" s="414">
        <v>89</v>
      </c>
      <c r="BO45" s="415">
        <v>0.797752808988764</v>
      </c>
      <c r="BP45" s="414">
        <f>VLOOKUP(Table8897[[#This Row],[مؤسسات السوق المالية]],'[1]بحسب مؤسسة السوق المالية '!$D$14:$J$217,6,0)</f>
        <v>91</v>
      </c>
      <c r="BQ45" s="415">
        <f>VLOOKUP(Table8897[[#This Row],[مؤسسات السوق المالية]],'[1]بحسب مؤسسة السوق المالية '!$D$14:$J$217,7,0)</f>
        <v>0.80219780219780223</v>
      </c>
    </row>
    <row r="46" spans="3:69" ht="45" customHeight="1" thickBot="1">
      <c r="C46" s="324">
        <v>94</v>
      </c>
      <c r="D46" s="129" t="s">
        <v>489</v>
      </c>
      <c r="E46" s="129" t="s">
        <v>490</v>
      </c>
      <c r="F46" s="131">
        <v>58</v>
      </c>
      <c r="G46" s="132">
        <v>0.74</v>
      </c>
      <c r="H46" s="131">
        <v>60</v>
      </c>
      <c r="I46" s="132">
        <v>0.7</v>
      </c>
      <c r="J46" s="131">
        <v>60</v>
      </c>
      <c r="K46" s="132">
        <v>0.68</v>
      </c>
      <c r="L46" s="131">
        <v>64</v>
      </c>
      <c r="M46" s="132">
        <v>0.7</v>
      </c>
      <c r="N46" s="131">
        <v>62</v>
      </c>
      <c r="O46" s="132">
        <v>0.72580645161290325</v>
      </c>
      <c r="P46" s="131">
        <v>68</v>
      </c>
      <c r="Q46" s="132">
        <v>0.75</v>
      </c>
      <c r="R46" s="131">
        <v>67</v>
      </c>
      <c r="S46" s="132">
        <v>0.75</v>
      </c>
      <c r="T46" s="131">
        <v>71</v>
      </c>
      <c r="U46" s="132">
        <v>0.76</v>
      </c>
      <c r="V46" s="131">
        <v>75</v>
      </c>
      <c r="W46" s="132">
        <v>0.77</v>
      </c>
      <c r="X46" s="131">
        <v>83</v>
      </c>
      <c r="Y46" s="132">
        <v>0.77108433734939763</v>
      </c>
      <c r="Z46" s="131">
        <v>83</v>
      </c>
      <c r="AA46" s="132">
        <v>0.7831325301204819</v>
      </c>
      <c r="AB46" s="131">
        <v>87</v>
      </c>
      <c r="AC46" s="132">
        <v>0.8045977011494253</v>
      </c>
      <c r="AD46" s="131">
        <v>91</v>
      </c>
      <c r="AE46" s="132">
        <v>0.80219780219780223</v>
      </c>
      <c r="AF46" s="131">
        <v>92</v>
      </c>
      <c r="AG46" s="132">
        <v>0.80434782608695654</v>
      </c>
      <c r="AH46" s="131">
        <v>106</v>
      </c>
      <c r="AI46" s="132">
        <v>0.83018867924528306</v>
      </c>
      <c r="AJ46" s="131">
        <v>102</v>
      </c>
      <c r="AK46" s="132">
        <v>0.82</v>
      </c>
      <c r="AL46" s="131">
        <v>113</v>
      </c>
      <c r="AM46" s="132">
        <v>0.84955752212389379</v>
      </c>
      <c r="AN46" s="131">
        <v>107</v>
      </c>
      <c r="AO46" s="132">
        <v>0.82242990654205606</v>
      </c>
      <c r="AP46" s="131">
        <v>104</v>
      </c>
      <c r="AQ46" s="132">
        <v>0.81730769230769229</v>
      </c>
      <c r="AR46" s="131">
        <v>106</v>
      </c>
      <c r="AS46" s="132">
        <v>0.81132075471698117</v>
      </c>
      <c r="AT46" s="131">
        <v>97</v>
      </c>
      <c r="AU46" s="132">
        <v>0.81443298969072164</v>
      </c>
      <c r="AV46" s="131">
        <v>96</v>
      </c>
      <c r="AW46" s="132">
        <v>0.81</v>
      </c>
      <c r="AX46" s="131">
        <v>93</v>
      </c>
      <c r="AY46" s="132">
        <v>0.83870967741935487</v>
      </c>
      <c r="AZ46" s="131">
        <v>88</v>
      </c>
      <c r="BA46" s="132">
        <v>0.78409090909090906</v>
      </c>
      <c r="BB46" s="131">
        <v>88</v>
      </c>
      <c r="BC46" s="132">
        <v>0.78409090909090906</v>
      </c>
      <c r="BD46" s="131">
        <v>81</v>
      </c>
      <c r="BE46" s="132">
        <v>0.77777777777777779</v>
      </c>
      <c r="BF46" s="323">
        <v>82</v>
      </c>
      <c r="BG46" s="325">
        <v>0.73170731707317072</v>
      </c>
      <c r="BH46" s="323">
        <v>89</v>
      </c>
      <c r="BI46" s="325">
        <v>0.7303370786516854</v>
      </c>
      <c r="BJ46" s="323">
        <v>90</v>
      </c>
      <c r="BK46" s="132">
        <v>0.73</v>
      </c>
      <c r="BL46" s="414">
        <v>91</v>
      </c>
      <c r="BM46" s="415">
        <v>0.7142857142857143</v>
      </c>
      <c r="BN46" s="414">
        <v>87</v>
      </c>
      <c r="BO46" s="415">
        <v>0.70114942528735635</v>
      </c>
      <c r="BP46" s="414">
        <f>VLOOKUP(Table8897[[#This Row],[مؤسسات السوق المالية]],'[1]بحسب مؤسسة السوق المالية '!$D$14:$J$217,6,0)</f>
        <v>82</v>
      </c>
      <c r="BQ46" s="415">
        <f>VLOOKUP(Table8897[[#This Row],[مؤسسات السوق المالية]],'[1]بحسب مؤسسة السوق المالية '!$D$14:$J$217,7,0)</f>
        <v>0.69512195121951215</v>
      </c>
    </row>
    <row r="47" spans="3:69" s="97" customFormat="1" ht="45" customHeight="1" thickBot="1">
      <c r="C47" s="324">
        <v>66</v>
      </c>
      <c r="D47" s="129" t="s">
        <v>562</v>
      </c>
      <c r="E47" s="129" t="s">
        <v>563</v>
      </c>
      <c r="F47" s="131">
        <v>51</v>
      </c>
      <c r="G47" s="132">
        <v>0.69</v>
      </c>
      <c r="H47" s="131">
        <v>53</v>
      </c>
      <c r="I47" s="132">
        <v>0.7</v>
      </c>
      <c r="J47" s="131">
        <v>51</v>
      </c>
      <c r="K47" s="132">
        <v>0.71</v>
      </c>
      <c r="L47" s="131">
        <v>50</v>
      </c>
      <c r="M47" s="132">
        <v>0.7</v>
      </c>
      <c r="N47" s="131">
        <v>52</v>
      </c>
      <c r="O47" s="132">
        <v>0.71153846153846156</v>
      </c>
      <c r="P47" s="131">
        <v>51</v>
      </c>
      <c r="Q47" s="132">
        <v>0.71</v>
      </c>
      <c r="R47" s="131">
        <v>47</v>
      </c>
      <c r="S47" s="132">
        <v>0.72</v>
      </c>
      <c r="T47" s="131">
        <v>46</v>
      </c>
      <c r="U47" s="132">
        <v>0.72</v>
      </c>
      <c r="V47" s="131">
        <v>40</v>
      </c>
      <c r="W47" s="132">
        <v>0.73</v>
      </c>
      <c r="X47" s="131">
        <v>35</v>
      </c>
      <c r="Y47" s="132">
        <v>0.74285714285714288</v>
      </c>
      <c r="Z47" s="131">
        <v>34</v>
      </c>
      <c r="AA47" s="132">
        <v>0.73529411764705888</v>
      </c>
      <c r="AB47" s="131">
        <v>33</v>
      </c>
      <c r="AC47" s="132">
        <v>0.72727272727272729</v>
      </c>
      <c r="AD47" s="131">
        <v>32</v>
      </c>
      <c r="AE47" s="132">
        <v>0.71875</v>
      </c>
      <c r="AF47" s="131">
        <v>34</v>
      </c>
      <c r="AG47" s="132">
        <v>0.67647058823529416</v>
      </c>
      <c r="AH47" s="131">
        <v>32</v>
      </c>
      <c r="AI47" s="132">
        <v>0.6875</v>
      </c>
      <c r="AJ47" s="131">
        <v>34</v>
      </c>
      <c r="AK47" s="132">
        <v>0.73529411764705888</v>
      </c>
      <c r="AL47" s="131">
        <v>33</v>
      </c>
      <c r="AM47" s="132">
        <v>0.75757575757575757</v>
      </c>
      <c r="AN47" s="131">
        <v>35</v>
      </c>
      <c r="AO47" s="132">
        <v>0.77142857142857146</v>
      </c>
      <c r="AP47" s="131">
        <v>37</v>
      </c>
      <c r="AQ47" s="132">
        <v>0.7567567567567568</v>
      </c>
      <c r="AR47" s="131">
        <v>36</v>
      </c>
      <c r="AS47" s="132">
        <v>0.77777777777777779</v>
      </c>
      <c r="AT47" s="131">
        <v>42</v>
      </c>
      <c r="AU47" s="132">
        <v>0.7857142857142857</v>
      </c>
      <c r="AV47" s="131">
        <v>44</v>
      </c>
      <c r="AW47" s="132">
        <v>0.77</v>
      </c>
      <c r="AX47" s="131">
        <v>40</v>
      </c>
      <c r="AY47" s="132">
        <v>0.67500000000000004</v>
      </c>
      <c r="AZ47" s="131">
        <v>43</v>
      </c>
      <c r="BA47" s="132">
        <v>0.7441860465116279</v>
      </c>
      <c r="BB47" s="131">
        <v>40</v>
      </c>
      <c r="BC47" s="132">
        <v>0.75</v>
      </c>
      <c r="BD47" s="131">
        <v>47</v>
      </c>
      <c r="BE47" s="132">
        <v>0.72340425531914898</v>
      </c>
      <c r="BF47" s="323">
        <v>44</v>
      </c>
      <c r="BG47" s="325">
        <v>0.72727272727272729</v>
      </c>
      <c r="BH47" s="323">
        <v>48</v>
      </c>
      <c r="BI47" s="325">
        <v>0.75</v>
      </c>
      <c r="BJ47" s="323">
        <v>59</v>
      </c>
      <c r="BK47" s="132">
        <v>0.75</v>
      </c>
      <c r="BL47" s="414">
        <v>63</v>
      </c>
      <c r="BM47" s="415">
        <v>0.77777777777777779</v>
      </c>
      <c r="BN47" s="414">
        <v>75</v>
      </c>
      <c r="BO47" s="415">
        <v>0.77333333333333332</v>
      </c>
      <c r="BP47" s="414">
        <f>VLOOKUP(Table8897[[#This Row],[مؤسسات السوق المالية]],'[1]بحسب مؤسسة السوق المالية '!$D$14:$J$217,6,0)</f>
        <v>79</v>
      </c>
      <c r="BQ47" s="415">
        <f>VLOOKUP(Table8897[[#This Row],[مؤسسات السوق المالية]],'[1]بحسب مؤسسة السوق المالية '!$D$14:$J$217,7,0)</f>
        <v>0.78481012658227844</v>
      </c>
    </row>
    <row r="48" spans="3:69" ht="45" customHeight="1" thickBot="1">
      <c r="C48" s="324">
        <v>143</v>
      </c>
      <c r="D48" s="129" t="s">
        <v>544</v>
      </c>
      <c r="E48" s="129" t="s">
        <v>545</v>
      </c>
      <c r="F48" s="131">
        <v>35</v>
      </c>
      <c r="G48" s="132">
        <v>0.43</v>
      </c>
      <c r="H48" s="131">
        <v>36</v>
      </c>
      <c r="I48" s="132">
        <v>0.47</v>
      </c>
      <c r="J48" s="131">
        <v>37</v>
      </c>
      <c r="K48" s="132">
        <v>0.49</v>
      </c>
      <c r="L48" s="131">
        <v>39</v>
      </c>
      <c r="M48" s="132">
        <v>0.49</v>
      </c>
      <c r="N48" s="131">
        <v>37</v>
      </c>
      <c r="O48" s="132">
        <v>0.48648648648648651</v>
      </c>
      <c r="P48" s="131">
        <v>39</v>
      </c>
      <c r="Q48" s="132">
        <v>0.51</v>
      </c>
      <c r="R48" s="131">
        <v>41</v>
      </c>
      <c r="S48" s="132">
        <v>0.54</v>
      </c>
      <c r="T48" s="131">
        <v>39</v>
      </c>
      <c r="U48" s="132">
        <v>0.51</v>
      </c>
      <c r="V48" s="131">
        <v>40</v>
      </c>
      <c r="W48" s="132">
        <v>0.53</v>
      </c>
      <c r="X48" s="131">
        <v>41</v>
      </c>
      <c r="Y48" s="132">
        <v>0.56097560975609762</v>
      </c>
      <c r="Z48" s="131">
        <v>42</v>
      </c>
      <c r="AA48" s="132">
        <v>0.5714285714285714</v>
      </c>
      <c r="AB48" s="131">
        <v>42</v>
      </c>
      <c r="AC48" s="132">
        <v>0.52380952380952384</v>
      </c>
      <c r="AD48" s="131">
        <v>42</v>
      </c>
      <c r="AE48" s="132">
        <v>0.52380952380952384</v>
      </c>
      <c r="AF48" s="131">
        <v>46</v>
      </c>
      <c r="AG48" s="132">
        <v>0.54347826086956519</v>
      </c>
      <c r="AH48" s="131">
        <v>51</v>
      </c>
      <c r="AI48" s="132">
        <v>0.60784313725490191</v>
      </c>
      <c r="AJ48" s="131">
        <v>51</v>
      </c>
      <c r="AK48" s="132">
        <v>0.6470588235294118</v>
      </c>
      <c r="AL48" s="131">
        <v>51</v>
      </c>
      <c r="AM48" s="132">
        <v>0.66666666666666663</v>
      </c>
      <c r="AN48" s="131">
        <v>57</v>
      </c>
      <c r="AO48" s="132">
        <v>0.70175438596491224</v>
      </c>
      <c r="AP48" s="131">
        <v>51</v>
      </c>
      <c r="AQ48" s="132">
        <v>0.68627450980392157</v>
      </c>
      <c r="AR48" s="131">
        <v>56</v>
      </c>
      <c r="AS48" s="132">
        <v>0.6964285714285714</v>
      </c>
      <c r="AT48" s="131">
        <v>61</v>
      </c>
      <c r="AU48" s="132">
        <v>0.70491803278688525</v>
      </c>
      <c r="AV48" s="131">
        <v>61</v>
      </c>
      <c r="AW48" s="132">
        <v>0.72</v>
      </c>
      <c r="AX48" s="131">
        <v>62</v>
      </c>
      <c r="AY48" s="132">
        <v>0.41935483870967744</v>
      </c>
      <c r="AZ48" s="131">
        <v>60</v>
      </c>
      <c r="BA48" s="132">
        <v>0.73333333333333328</v>
      </c>
      <c r="BB48" s="131">
        <v>63</v>
      </c>
      <c r="BC48" s="132">
        <v>0.74603174603174605</v>
      </c>
      <c r="BD48" s="131">
        <v>66</v>
      </c>
      <c r="BE48" s="132">
        <v>0.75757575757575757</v>
      </c>
      <c r="BF48" s="323">
        <v>65</v>
      </c>
      <c r="BG48" s="325">
        <v>0.75384615384615383</v>
      </c>
      <c r="BH48" s="323">
        <v>69</v>
      </c>
      <c r="BI48" s="325">
        <v>0.79710144927536231</v>
      </c>
      <c r="BJ48" s="323">
        <v>71</v>
      </c>
      <c r="BK48" s="132">
        <v>0.77</v>
      </c>
      <c r="BL48" s="414">
        <v>73</v>
      </c>
      <c r="BM48" s="415">
        <v>0.78082191780821919</v>
      </c>
      <c r="BN48" s="414">
        <v>16</v>
      </c>
      <c r="BO48" s="415">
        <v>0.5625</v>
      </c>
      <c r="BP48" s="414">
        <f>VLOOKUP(Table8897[[#This Row],[مؤسسات السوق المالية]],'[1]بحسب مؤسسة السوق المالية '!$D$14:$J$217,6,0)</f>
        <v>79</v>
      </c>
      <c r="BQ48" s="415">
        <f>VLOOKUP(Table8897[[#This Row],[مؤسسات السوق المالية]],'[1]بحسب مؤسسة السوق المالية '!$D$14:$J$217,7,0)</f>
        <v>0.77215189873417722</v>
      </c>
    </row>
    <row r="49" spans="3:69" ht="45" customHeight="1" thickBot="1">
      <c r="C49" s="324">
        <v>85</v>
      </c>
      <c r="D49" s="129" t="s">
        <v>558</v>
      </c>
      <c r="E49" s="129" t="s">
        <v>559</v>
      </c>
      <c r="F49" s="131">
        <v>32</v>
      </c>
      <c r="G49" s="132">
        <v>0.59</v>
      </c>
      <c r="H49" s="131">
        <v>35</v>
      </c>
      <c r="I49" s="132">
        <v>0.6</v>
      </c>
      <c r="J49" s="131">
        <v>34</v>
      </c>
      <c r="K49" s="132">
        <v>0.62</v>
      </c>
      <c r="L49" s="131">
        <v>37</v>
      </c>
      <c r="M49" s="132">
        <v>0.62</v>
      </c>
      <c r="N49" s="131">
        <v>38</v>
      </c>
      <c r="O49" s="132">
        <v>0.63157894736842102</v>
      </c>
      <c r="P49" s="131">
        <v>38</v>
      </c>
      <c r="Q49" s="132">
        <v>0.63</v>
      </c>
      <c r="R49" s="131">
        <v>38</v>
      </c>
      <c r="S49" s="132">
        <v>0.63</v>
      </c>
      <c r="T49" s="131">
        <v>38</v>
      </c>
      <c r="U49" s="132">
        <v>0.66</v>
      </c>
      <c r="V49" s="131">
        <v>41</v>
      </c>
      <c r="W49" s="132">
        <v>0.61</v>
      </c>
      <c r="X49" s="131">
        <v>36</v>
      </c>
      <c r="Y49" s="132">
        <v>0.66666666666666663</v>
      </c>
      <c r="Z49" s="131">
        <v>30</v>
      </c>
      <c r="AA49" s="132">
        <v>0.66666666666666663</v>
      </c>
      <c r="AB49" s="131">
        <v>34</v>
      </c>
      <c r="AC49" s="132">
        <v>0.70588235294117652</v>
      </c>
      <c r="AD49" s="131">
        <v>40</v>
      </c>
      <c r="AE49" s="132">
        <v>0.72499999999999998</v>
      </c>
      <c r="AF49" s="131">
        <v>30</v>
      </c>
      <c r="AG49" s="132">
        <v>0.66666666666666663</v>
      </c>
      <c r="AH49" s="131">
        <v>39</v>
      </c>
      <c r="AI49" s="132">
        <v>0.66666666666666663</v>
      </c>
      <c r="AJ49" s="131">
        <v>38</v>
      </c>
      <c r="AK49" s="132">
        <v>0.68421052631578949</v>
      </c>
      <c r="AL49" s="131">
        <v>39</v>
      </c>
      <c r="AM49" s="132">
        <v>0.66666666666666663</v>
      </c>
      <c r="AN49" s="131">
        <v>35</v>
      </c>
      <c r="AO49" s="132">
        <v>0.7142857142857143</v>
      </c>
      <c r="AP49" s="131">
        <v>47</v>
      </c>
      <c r="AQ49" s="132">
        <v>0.72340425531914898</v>
      </c>
      <c r="AR49" s="131">
        <v>50</v>
      </c>
      <c r="AS49" s="132">
        <v>0.72</v>
      </c>
      <c r="AT49" s="131">
        <v>50</v>
      </c>
      <c r="AU49" s="132">
        <v>0.74</v>
      </c>
      <c r="AV49" s="131">
        <v>58</v>
      </c>
      <c r="AW49" s="132">
        <v>0.71</v>
      </c>
      <c r="AX49" s="131">
        <v>62</v>
      </c>
      <c r="AY49" s="132">
        <v>0.85483870967741937</v>
      </c>
      <c r="AZ49" s="131">
        <v>65</v>
      </c>
      <c r="BA49" s="132">
        <v>0.66153846153846152</v>
      </c>
      <c r="BB49" s="131">
        <v>72</v>
      </c>
      <c r="BC49" s="132">
        <v>0.70833333333333337</v>
      </c>
      <c r="BD49" s="131">
        <v>81</v>
      </c>
      <c r="BE49" s="132">
        <v>0.72839506172839508</v>
      </c>
      <c r="BF49" s="323">
        <v>82</v>
      </c>
      <c r="BG49" s="325">
        <v>0.73170731707317072</v>
      </c>
      <c r="BH49" s="323">
        <v>71</v>
      </c>
      <c r="BI49" s="325">
        <v>0.70422535211267601</v>
      </c>
      <c r="BJ49" s="323">
        <v>74</v>
      </c>
      <c r="BK49" s="132">
        <v>0.7</v>
      </c>
      <c r="BL49" s="414">
        <v>72</v>
      </c>
      <c r="BM49" s="415">
        <v>0.72222222222222221</v>
      </c>
      <c r="BN49" s="414">
        <v>70</v>
      </c>
      <c r="BO49" s="415">
        <v>0.72857142857142854</v>
      </c>
      <c r="BP49" s="414">
        <f>VLOOKUP(Table8897[[#This Row],[مؤسسات السوق المالية]],'[1]بحسب مؤسسة السوق المالية '!$D$14:$J$217,6,0)</f>
        <v>74</v>
      </c>
      <c r="BQ49" s="415">
        <f>VLOOKUP(Table8897[[#This Row],[مؤسسات السوق المالية]],'[1]بحسب مؤسسة السوق المالية '!$D$14:$J$217,7,0)</f>
        <v>0.7567567567567568</v>
      </c>
    </row>
    <row r="50" spans="3:69" ht="45" customHeight="1" thickBot="1">
      <c r="C50" s="324">
        <v>34</v>
      </c>
      <c r="D50" s="129" t="s">
        <v>674</v>
      </c>
      <c r="E50" s="129" t="s">
        <v>622</v>
      </c>
      <c r="F50" s="237" t="s">
        <v>5</v>
      </c>
      <c r="G50" s="237" t="s">
        <v>5</v>
      </c>
      <c r="H50" s="237" t="s">
        <v>5</v>
      </c>
      <c r="I50" s="237" t="s">
        <v>5</v>
      </c>
      <c r="J50" s="237" t="s">
        <v>5</v>
      </c>
      <c r="K50" s="237" t="s">
        <v>5</v>
      </c>
      <c r="L50" s="237" t="s">
        <v>5</v>
      </c>
      <c r="M50" s="237" t="s">
        <v>5</v>
      </c>
      <c r="N50" s="237" t="s">
        <v>5</v>
      </c>
      <c r="O50" s="237" t="s">
        <v>5</v>
      </c>
      <c r="P50" s="237" t="s">
        <v>5</v>
      </c>
      <c r="Q50" s="237" t="s">
        <v>5</v>
      </c>
      <c r="R50" s="237" t="s">
        <v>5</v>
      </c>
      <c r="S50" s="237" t="s">
        <v>5</v>
      </c>
      <c r="T50" s="237" t="s">
        <v>5</v>
      </c>
      <c r="U50" s="237" t="s">
        <v>5</v>
      </c>
      <c r="V50" s="237" t="s">
        <v>5</v>
      </c>
      <c r="W50" s="237" t="s">
        <v>5</v>
      </c>
      <c r="X50" s="237" t="s">
        <v>5</v>
      </c>
      <c r="Y50" s="237" t="s">
        <v>5</v>
      </c>
      <c r="Z50" s="237" t="s">
        <v>5</v>
      </c>
      <c r="AA50" s="237" t="s">
        <v>5</v>
      </c>
      <c r="AB50" s="237" t="s">
        <v>5</v>
      </c>
      <c r="AC50" s="237" t="s">
        <v>5</v>
      </c>
      <c r="AD50" s="237" t="s">
        <v>5</v>
      </c>
      <c r="AE50" s="237" t="s">
        <v>5</v>
      </c>
      <c r="AF50" s="237" t="s">
        <v>5</v>
      </c>
      <c r="AG50" s="237" t="s">
        <v>5</v>
      </c>
      <c r="AH50" s="237" t="s">
        <v>5</v>
      </c>
      <c r="AI50" s="237" t="s">
        <v>5</v>
      </c>
      <c r="AJ50" s="237" t="s">
        <v>5</v>
      </c>
      <c r="AK50" s="237" t="s">
        <v>5</v>
      </c>
      <c r="AL50" s="237" t="s">
        <v>5</v>
      </c>
      <c r="AM50" s="237" t="s">
        <v>5</v>
      </c>
      <c r="AN50" s="237" t="s">
        <v>5</v>
      </c>
      <c r="AO50" s="237" t="s">
        <v>5</v>
      </c>
      <c r="AP50" s="237" t="s">
        <v>5</v>
      </c>
      <c r="AQ50" s="237" t="s">
        <v>5</v>
      </c>
      <c r="AR50" s="237" t="s">
        <v>5</v>
      </c>
      <c r="AS50" s="237" t="s">
        <v>5</v>
      </c>
      <c r="AT50" s="237" t="s">
        <v>5</v>
      </c>
      <c r="AU50" s="237" t="s">
        <v>5</v>
      </c>
      <c r="AV50" s="237" t="s">
        <v>5</v>
      </c>
      <c r="AW50" s="237" t="s">
        <v>5</v>
      </c>
      <c r="AX50" s="237" t="s">
        <v>5</v>
      </c>
      <c r="AY50" s="237" t="s">
        <v>5</v>
      </c>
      <c r="AZ50" s="237" t="s">
        <v>5</v>
      </c>
      <c r="BA50" s="237" t="s">
        <v>5</v>
      </c>
      <c r="BB50" s="237" t="s">
        <v>5</v>
      </c>
      <c r="BC50" s="237" t="s">
        <v>5</v>
      </c>
      <c r="BD50" s="237" t="s">
        <v>5</v>
      </c>
      <c r="BE50" s="237" t="s">
        <v>5</v>
      </c>
      <c r="BF50" s="302">
        <v>1</v>
      </c>
      <c r="BG50" s="326">
        <v>1</v>
      </c>
      <c r="BH50" s="323">
        <v>42</v>
      </c>
      <c r="BI50" s="325">
        <v>0.8571428571428571</v>
      </c>
      <c r="BJ50" s="323">
        <v>46</v>
      </c>
      <c r="BK50" s="132">
        <v>0.83</v>
      </c>
      <c r="BL50" s="414">
        <v>66</v>
      </c>
      <c r="BM50" s="415">
        <v>0.87878787878787878</v>
      </c>
      <c r="BN50" s="414">
        <v>83</v>
      </c>
      <c r="BO50" s="415">
        <v>0.85542168674698793</v>
      </c>
      <c r="BP50" s="414">
        <f>VLOOKUP(Table8897[[#This Row],[مؤسسات السوق المالية]],'[1]بحسب مؤسسة السوق المالية '!$D$14:$J$217,6,0)</f>
        <v>72</v>
      </c>
      <c r="BQ50" s="415">
        <f>VLOOKUP(Table8897[[#This Row],[مؤسسات السوق المالية]],'[1]بحسب مؤسسة السوق المالية '!$D$14:$J$217,7,0)</f>
        <v>0.81944444444444442</v>
      </c>
    </row>
    <row r="51" spans="3:69" ht="45" customHeight="1" thickBot="1">
      <c r="C51" s="324">
        <v>57</v>
      </c>
      <c r="D51" s="129" t="s">
        <v>692</v>
      </c>
      <c r="E51" s="129" t="s">
        <v>535</v>
      </c>
      <c r="F51" s="131" t="s">
        <v>5</v>
      </c>
      <c r="G51" s="132" t="s">
        <v>5</v>
      </c>
      <c r="H51" s="131">
        <v>17</v>
      </c>
      <c r="I51" s="132">
        <v>0.82</v>
      </c>
      <c r="J51" s="131">
        <v>19</v>
      </c>
      <c r="K51" s="132">
        <v>0.68</v>
      </c>
      <c r="L51" s="131">
        <v>24</v>
      </c>
      <c r="M51" s="132">
        <v>0.71</v>
      </c>
      <c r="N51" s="131">
        <v>24</v>
      </c>
      <c r="O51" s="132">
        <v>0.70833333333333337</v>
      </c>
      <c r="P51" s="131">
        <v>24</v>
      </c>
      <c r="Q51" s="132">
        <v>0.71</v>
      </c>
      <c r="R51" s="131">
        <v>28</v>
      </c>
      <c r="S51" s="132">
        <v>0.75</v>
      </c>
      <c r="T51" s="131">
        <v>27</v>
      </c>
      <c r="U51" s="132">
        <v>0.78</v>
      </c>
      <c r="V51" s="131">
        <v>28</v>
      </c>
      <c r="W51" s="132">
        <v>0.79</v>
      </c>
      <c r="X51" s="131">
        <v>30</v>
      </c>
      <c r="Y51" s="132">
        <v>0.8</v>
      </c>
      <c r="Z51" s="131">
        <v>30</v>
      </c>
      <c r="AA51" s="132">
        <v>0.8</v>
      </c>
      <c r="AB51" s="131">
        <v>32</v>
      </c>
      <c r="AC51" s="132">
        <v>0.8125</v>
      </c>
      <c r="AD51" s="131">
        <v>35</v>
      </c>
      <c r="AE51" s="132">
        <v>0.8</v>
      </c>
      <c r="AF51" s="131">
        <v>35</v>
      </c>
      <c r="AG51" s="132">
        <v>0.82857142857142863</v>
      </c>
      <c r="AH51" s="131">
        <v>33</v>
      </c>
      <c r="AI51" s="132">
        <v>0.78787878787878785</v>
      </c>
      <c r="AJ51" s="131">
        <v>43</v>
      </c>
      <c r="AK51" s="132">
        <v>0.81</v>
      </c>
      <c r="AL51" s="131">
        <v>44</v>
      </c>
      <c r="AM51" s="132">
        <v>0.79545454545454541</v>
      </c>
      <c r="AN51" s="131">
        <v>46</v>
      </c>
      <c r="AO51" s="132">
        <v>0.76086956521739135</v>
      </c>
      <c r="AP51" s="131">
        <v>51</v>
      </c>
      <c r="AQ51" s="132">
        <v>0.80392156862745101</v>
      </c>
      <c r="AR51" s="131">
        <v>53</v>
      </c>
      <c r="AS51" s="132">
        <v>0.81132075471698117</v>
      </c>
      <c r="AT51" s="131">
        <v>56</v>
      </c>
      <c r="AU51" s="132">
        <v>0.8214285714285714</v>
      </c>
      <c r="AV51" s="131">
        <v>56</v>
      </c>
      <c r="AW51" s="132">
        <v>0.8</v>
      </c>
      <c r="AX51" s="131">
        <v>61</v>
      </c>
      <c r="AY51" s="132">
        <v>0.80327868852459017</v>
      </c>
      <c r="AZ51" s="131">
        <v>62</v>
      </c>
      <c r="BA51" s="132">
        <v>0.79032258064516125</v>
      </c>
      <c r="BB51" s="131">
        <v>69</v>
      </c>
      <c r="BC51" s="132">
        <v>0.79710144927536231</v>
      </c>
      <c r="BD51" s="131">
        <v>65</v>
      </c>
      <c r="BE51" s="132">
        <v>0.76923076923076927</v>
      </c>
      <c r="BF51" s="323">
        <v>63</v>
      </c>
      <c r="BG51" s="325">
        <v>0.77777777777777779</v>
      </c>
      <c r="BH51" s="323">
        <v>67</v>
      </c>
      <c r="BI51" s="325">
        <v>0.79104477611940294</v>
      </c>
      <c r="BJ51" s="323">
        <v>70</v>
      </c>
      <c r="BK51" s="132">
        <v>0.79</v>
      </c>
      <c r="BL51" s="414">
        <v>67</v>
      </c>
      <c r="BM51" s="415">
        <v>0.79104477611940294</v>
      </c>
      <c r="BN51" s="414">
        <v>70</v>
      </c>
      <c r="BO51" s="415">
        <v>0.7857142857142857</v>
      </c>
      <c r="BP51" s="414">
        <f>VLOOKUP(Table8897[[#This Row],[مؤسسات السوق المالية]],'[1]بحسب مؤسسة السوق المالية '!$D$14:$J$217,6,0)</f>
        <v>71</v>
      </c>
      <c r="BQ51" s="415">
        <f>VLOOKUP(Table8897[[#This Row],[مؤسسات السوق المالية]],'[1]بحسب مؤسسة السوق المالية '!$D$14:$J$217,7,0)</f>
        <v>0.77464788732394363</v>
      </c>
    </row>
    <row r="52" spans="3:69" ht="45" customHeight="1" thickBot="1">
      <c r="C52" s="324">
        <v>80</v>
      </c>
      <c r="D52" s="129" t="s">
        <v>634</v>
      </c>
      <c r="E52" s="129" t="s">
        <v>635</v>
      </c>
      <c r="F52" s="131" t="s">
        <v>5</v>
      </c>
      <c r="G52" s="132" t="s">
        <v>5</v>
      </c>
      <c r="H52" s="131" t="s">
        <v>5</v>
      </c>
      <c r="I52" s="132" t="s">
        <v>5</v>
      </c>
      <c r="J52" s="131" t="s">
        <v>5</v>
      </c>
      <c r="K52" s="132" t="s">
        <v>5</v>
      </c>
      <c r="L52" s="131" t="s">
        <v>5</v>
      </c>
      <c r="M52" s="132" t="s">
        <v>5</v>
      </c>
      <c r="N52" s="131" t="s">
        <v>5</v>
      </c>
      <c r="O52" s="132" t="s">
        <v>5</v>
      </c>
      <c r="P52" s="131" t="s">
        <v>5</v>
      </c>
      <c r="Q52" s="132" t="s">
        <v>5</v>
      </c>
      <c r="R52" s="131" t="s">
        <v>5</v>
      </c>
      <c r="S52" s="132" t="s">
        <v>5</v>
      </c>
      <c r="T52" s="131" t="s">
        <v>5</v>
      </c>
      <c r="U52" s="132" t="s">
        <v>5</v>
      </c>
      <c r="V52" s="131" t="s">
        <v>5</v>
      </c>
      <c r="W52" s="132" t="s">
        <v>5</v>
      </c>
      <c r="X52" s="131" t="s">
        <v>5</v>
      </c>
      <c r="Y52" s="132" t="s">
        <v>5</v>
      </c>
      <c r="Z52" s="131" t="s">
        <v>5</v>
      </c>
      <c r="AA52" s="132" t="s">
        <v>5</v>
      </c>
      <c r="AB52" s="131" t="s">
        <v>5</v>
      </c>
      <c r="AC52" s="132" t="s">
        <v>5</v>
      </c>
      <c r="AD52" s="131" t="s">
        <v>5</v>
      </c>
      <c r="AE52" s="132" t="s">
        <v>5</v>
      </c>
      <c r="AF52" s="131" t="s">
        <v>5</v>
      </c>
      <c r="AG52" s="132" t="s">
        <v>5</v>
      </c>
      <c r="AH52" s="131" t="s">
        <v>5</v>
      </c>
      <c r="AI52" s="132" t="s">
        <v>5</v>
      </c>
      <c r="AJ52" s="131" t="s">
        <v>5</v>
      </c>
      <c r="AK52" s="132" t="s">
        <v>5</v>
      </c>
      <c r="AL52" s="131" t="s">
        <v>5</v>
      </c>
      <c r="AM52" s="132" t="s">
        <v>5</v>
      </c>
      <c r="AN52" s="131" t="s">
        <v>5</v>
      </c>
      <c r="AO52" s="132" t="s">
        <v>5</v>
      </c>
      <c r="AP52" s="131" t="s">
        <v>5</v>
      </c>
      <c r="AQ52" s="132" t="s">
        <v>5</v>
      </c>
      <c r="AR52" s="131">
        <v>0</v>
      </c>
      <c r="AS52" s="132">
        <v>0</v>
      </c>
      <c r="AT52" s="131">
        <v>1</v>
      </c>
      <c r="AU52" s="132">
        <v>0</v>
      </c>
      <c r="AV52" s="131">
        <v>27</v>
      </c>
      <c r="AW52" s="132">
        <v>0.7</v>
      </c>
      <c r="AX52" s="131">
        <v>32</v>
      </c>
      <c r="AY52" s="132">
        <v>0.71875</v>
      </c>
      <c r="AZ52" s="131">
        <v>37</v>
      </c>
      <c r="BA52" s="132">
        <v>0.72972972972972971</v>
      </c>
      <c r="BB52" s="131">
        <v>40</v>
      </c>
      <c r="BC52" s="132">
        <v>0.72499999999999998</v>
      </c>
      <c r="BD52" s="131">
        <v>43</v>
      </c>
      <c r="BE52" s="132">
        <v>0.76744186046511631</v>
      </c>
      <c r="BF52" s="323">
        <v>42</v>
      </c>
      <c r="BG52" s="325">
        <v>0.76190476190476186</v>
      </c>
      <c r="BH52" s="323">
        <v>43</v>
      </c>
      <c r="BI52" s="325">
        <v>0.79069767441860461</v>
      </c>
      <c r="BJ52" s="323">
        <v>55</v>
      </c>
      <c r="BK52" s="132">
        <v>0.76</v>
      </c>
      <c r="BL52" s="414">
        <v>51</v>
      </c>
      <c r="BM52" s="415">
        <v>0.76470588235294112</v>
      </c>
      <c r="BN52" s="414">
        <v>58</v>
      </c>
      <c r="BO52" s="415">
        <v>0.74137931034482762</v>
      </c>
      <c r="BP52" s="414">
        <f>VLOOKUP(Table8897[[#This Row],[مؤسسات السوق المالية]],'[1]بحسب مؤسسة السوق المالية '!$D$14:$J$217,6,0)</f>
        <v>71</v>
      </c>
      <c r="BQ52" s="415">
        <f>VLOOKUP(Table8897[[#This Row],[مؤسسات السوق المالية]],'[1]بحسب مؤسسة السوق المالية '!$D$14:$J$217,7,0)</f>
        <v>0.81690140845070425</v>
      </c>
    </row>
    <row r="53" spans="3:69" ht="53.25" customHeight="1" thickBot="1">
      <c r="C53" s="324">
        <v>59</v>
      </c>
      <c r="D53" s="129" t="s">
        <v>707</v>
      </c>
      <c r="E53" s="129" t="s">
        <v>708</v>
      </c>
      <c r="F53" s="237" t="s">
        <v>5</v>
      </c>
      <c r="G53" s="237" t="s">
        <v>5</v>
      </c>
      <c r="H53" s="237" t="s">
        <v>5</v>
      </c>
      <c r="I53" s="237" t="s">
        <v>5</v>
      </c>
      <c r="J53" s="237" t="s">
        <v>5</v>
      </c>
      <c r="K53" s="237" t="s">
        <v>5</v>
      </c>
      <c r="L53" s="237" t="s">
        <v>5</v>
      </c>
      <c r="M53" s="237" t="s">
        <v>5</v>
      </c>
      <c r="N53" s="237" t="s">
        <v>5</v>
      </c>
      <c r="O53" s="237" t="s">
        <v>5</v>
      </c>
      <c r="P53" s="237" t="s">
        <v>5</v>
      </c>
      <c r="Q53" s="237" t="s">
        <v>5</v>
      </c>
      <c r="R53" s="237" t="s">
        <v>5</v>
      </c>
      <c r="S53" s="237" t="s">
        <v>5</v>
      </c>
      <c r="T53" s="237" t="s">
        <v>5</v>
      </c>
      <c r="U53" s="237" t="s">
        <v>5</v>
      </c>
      <c r="V53" s="237" t="s">
        <v>5</v>
      </c>
      <c r="W53" s="237" t="s">
        <v>5</v>
      </c>
      <c r="X53" s="237" t="s">
        <v>5</v>
      </c>
      <c r="Y53" s="237" t="s">
        <v>5</v>
      </c>
      <c r="Z53" s="237" t="s">
        <v>5</v>
      </c>
      <c r="AA53" s="237" t="s">
        <v>5</v>
      </c>
      <c r="AB53" s="237" t="s">
        <v>5</v>
      </c>
      <c r="AC53" s="237" t="s">
        <v>5</v>
      </c>
      <c r="AD53" s="237" t="s">
        <v>5</v>
      </c>
      <c r="AE53" s="237" t="s">
        <v>5</v>
      </c>
      <c r="AF53" s="237" t="s">
        <v>5</v>
      </c>
      <c r="AG53" s="237" t="s">
        <v>5</v>
      </c>
      <c r="AH53" s="299" t="s">
        <v>5</v>
      </c>
      <c r="AI53" s="237" t="s">
        <v>5</v>
      </c>
      <c r="AJ53" s="237" t="s">
        <v>5</v>
      </c>
      <c r="AK53" s="237" t="s">
        <v>5</v>
      </c>
      <c r="AL53" s="237" t="s">
        <v>5</v>
      </c>
      <c r="AM53" s="237" t="s">
        <v>5</v>
      </c>
      <c r="AN53" s="237" t="s">
        <v>5</v>
      </c>
      <c r="AO53" s="237" t="s">
        <v>5</v>
      </c>
      <c r="AP53" s="237" t="s">
        <v>5</v>
      </c>
      <c r="AQ53" s="237" t="s">
        <v>5</v>
      </c>
      <c r="AR53" s="237" t="s">
        <v>5</v>
      </c>
      <c r="AS53" s="237" t="s">
        <v>5</v>
      </c>
      <c r="AT53" s="237" t="s">
        <v>5</v>
      </c>
      <c r="AU53" s="237" t="s">
        <v>5</v>
      </c>
      <c r="AV53" s="237" t="s">
        <v>5</v>
      </c>
      <c r="AW53" s="237" t="s">
        <v>5</v>
      </c>
      <c r="AX53" s="237" t="s">
        <v>5</v>
      </c>
      <c r="AY53" s="237" t="s">
        <v>5</v>
      </c>
      <c r="AZ53" s="237" t="s">
        <v>5</v>
      </c>
      <c r="BA53" s="237" t="s">
        <v>5</v>
      </c>
      <c r="BB53" s="238" t="s">
        <v>5</v>
      </c>
      <c r="BC53" s="237" t="s">
        <v>5</v>
      </c>
      <c r="BD53" s="237" t="s">
        <v>5</v>
      </c>
      <c r="BE53" s="237" t="s">
        <v>5</v>
      </c>
      <c r="BF53" s="302" t="s">
        <v>5</v>
      </c>
      <c r="BG53" s="326" t="s">
        <v>5</v>
      </c>
      <c r="BH53" s="302">
        <v>24</v>
      </c>
      <c r="BI53" s="326">
        <v>0.75</v>
      </c>
      <c r="BJ53" s="323">
        <v>38</v>
      </c>
      <c r="BK53" s="132">
        <v>0.79</v>
      </c>
      <c r="BL53" s="414">
        <v>10</v>
      </c>
      <c r="BM53" s="415">
        <v>0.8</v>
      </c>
      <c r="BN53" s="414">
        <v>55</v>
      </c>
      <c r="BO53" s="415">
        <v>0.78181818181818186</v>
      </c>
      <c r="BP53" s="414">
        <f>VLOOKUP(Table8897[[#This Row],[مؤسسات السوق المالية]],'[1]بحسب مؤسسة السوق المالية '!$D$14:$J$217,6,0)</f>
        <v>57</v>
      </c>
      <c r="BQ53" s="415">
        <f>VLOOKUP(Table8897[[#This Row],[مؤسسات السوق المالية]],'[1]بحسب مؤسسة السوق المالية '!$D$14:$J$217,7,0)</f>
        <v>0.78947368421052633</v>
      </c>
    </row>
    <row r="54" spans="3:69" ht="45" customHeight="1" thickBot="1">
      <c r="C54" s="324">
        <v>129</v>
      </c>
      <c r="D54" s="129" t="s">
        <v>538</v>
      </c>
      <c r="E54" s="129" t="s">
        <v>539</v>
      </c>
      <c r="F54" s="131">
        <v>46</v>
      </c>
      <c r="G54" s="132">
        <v>0.65</v>
      </c>
      <c r="H54" s="131">
        <v>44</v>
      </c>
      <c r="I54" s="132">
        <v>0.66</v>
      </c>
      <c r="J54" s="131">
        <v>45</v>
      </c>
      <c r="K54" s="132">
        <v>0.69</v>
      </c>
      <c r="L54" s="131">
        <v>47</v>
      </c>
      <c r="M54" s="132">
        <v>0.72</v>
      </c>
      <c r="N54" s="131">
        <v>46</v>
      </c>
      <c r="O54" s="132">
        <v>0.71739130434782605</v>
      </c>
      <c r="P54" s="131">
        <v>48</v>
      </c>
      <c r="Q54" s="132">
        <v>0.69</v>
      </c>
      <c r="R54" s="131">
        <v>48</v>
      </c>
      <c r="S54" s="132">
        <v>0.67</v>
      </c>
      <c r="T54" s="131">
        <v>49</v>
      </c>
      <c r="U54" s="132">
        <v>0.67</v>
      </c>
      <c r="V54" s="131">
        <v>48</v>
      </c>
      <c r="W54" s="132">
        <v>0.67</v>
      </c>
      <c r="X54" s="131">
        <v>48</v>
      </c>
      <c r="Y54" s="132">
        <v>0.66666666666666663</v>
      </c>
      <c r="Z54" s="131">
        <v>47</v>
      </c>
      <c r="AA54" s="132">
        <v>0.65957446808510634</v>
      </c>
      <c r="AB54" s="131">
        <v>48</v>
      </c>
      <c r="AC54" s="132">
        <v>0.66666666666666663</v>
      </c>
      <c r="AD54" s="131">
        <v>48</v>
      </c>
      <c r="AE54" s="132">
        <v>0.66666666666666663</v>
      </c>
      <c r="AF54" s="131">
        <v>49</v>
      </c>
      <c r="AG54" s="132">
        <v>0.69387755102040816</v>
      </c>
      <c r="AH54" s="131">
        <v>51</v>
      </c>
      <c r="AI54" s="132">
        <v>0.72549019607843135</v>
      </c>
      <c r="AJ54" s="131">
        <v>55</v>
      </c>
      <c r="AK54" s="132">
        <v>0.74545454545454548</v>
      </c>
      <c r="AL54" s="131">
        <v>52</v>
      </c>
      <c r="AM54" s="132">
        <v>0.73076923076923073</v>
      </c>
      <c r="AN54" s="131">
        <v>53</v>
      </c>
      <c r="AO54" s="132">
        <v>0.73584905660377353</v>
      </c>
      <c r="AP54" s="131">
        <v>55</v>
      </c>
      <c r="AQ54" s="132">
        <v>0.76363636363636367</v>
      </c>
      <c r="AR54" s="131">
        <v>56</v>
      </c>
      <c r="AS54" s="132">
        <v>0.7678571428571429</v>
      </c>
      <c r="AT54" s="131">
        <v>55</v>
      </c>
      <c r="AU54" s="132">
        <v>0.72727272727272729</v>
      </c>
      <c r="AV54" s="131">
        <v>56</v>
      </c>
      <c r="AW54" s="132">
        <v>0.73</v>
      </c>
      <c r="AX54" s="131">
        <v>54</v>
      </c>
      <c r="AY54" s="132">
        <v>0.7407407407407407</v>
      </c>
      <c r="AZ54" s="131">
        <v>56</v>
      </c>
      <c r="BA54" s="132">
        <v>0.7321428571428571</v>
      </c>
      <c r="BB54" s="131">
        <v>54</v>
      </c>
      <c r="BC54" s="132">
        <v>0.72222222222222221</v>
      </c>
      <c r="BD54" s="131">
        <v>59</v>
      </c>
      <c r="BE54" s="132">
        <v>0.71186440677966101</v>
      </c>
      <c r="BF54" s="323">
        <v>55</v>
      </c>
      <c r="BG54" s="325">
        <v>0.70909090909090911</v>
      </c>
      <c r="BH54" s="323">
        <v>56</v>
      </c>
      <c r="BI54" s="325">
        <v>0.7321428571428571</v>
      </c>
      <c r="BJ54" s="323">
        <v>56</v>
      </c>
      <c r="BK54" s="132">
        <v>0.68</v>
      </c>
      <c r="BL54" s="414">
        <v>55</v>
      </c>
      <c r="BM54" s="415">
        <v>0.61818181818181817</v>
      </c>
      <c r="BN54" s="414">
        <v>57</v>
      </c>
      <c r="BO54" s="415">
        <v>0.61403508771929827</v>
      </c>
      <c r="BP54" s="414">
        <f>VLOOKUP(Table8897[[#This Row],[مؤسسات السوق المالية]],'[1]بحسب مؤسسة السوق المالية '!$D$14:$J$217,6,0)</f>
        <v>57</v>
      </c>
      <c r="BQ54" s="415">
        <f>VLOOKUP(Table8897[[#This Row],[مؤسسات السوق المالية]],'[1]بحسب مؤسسة السوق المالية '!$D$14:$J$217,7,0)</f>
        <v>0.63157894736842102</v>
      </c>
    </row>
    <row r="55" spans="3:69" ht="45" customHeight="1" thickBot="1">
      <c r="C55" s="324">
        <v>158</v>
      </c>
      <c r="D55" s="129" t="s">
        <v>1156</v>
      </c>
      <c r="E55" s="129" t="s">
        <v>1155</v>
      </c>
      <c r="F55" s="131">
        <v>25</v>
      </c>
      <c r="G55" s="132">
        <v>0.52</v>
      </c>
      <c r="H55" s="131">
        <v>26</v>
      </c>
      <c r="I55" s="132">
        <v>0.54</v>
      </c>
      <c r="J55" s="131">
        <v>20</v>
      </c>
      <c r="K55" s="132">
        <v>0.65</v>
      </c>
      <c r="L55" s="131">
        <v>24</v>
      </c>
      <c r="M55" s="132">
        <v>0.57999999999999996</v>
      </c>
      <c r="N55" s="131">
        <v>23</v>
      </c>
      <c r="O55" s="132">
        <v>0.56521739130434778</v>
      </c>
      <c r="P55" s="131">
        <v>20</v>
      </c>
      <c r="Q55" s="132">
        <v>0.6</v>
      </c>
      <c r="R55" s="131">
        <v>21</v>
      </c>
      <c r="S55" s="132">
        <v>0.56999999999999995</v>
      </c>
      <c r="T55" s="131">
        <v>22</v>
      </c>
      <c r="U55" s="132">
        <v>0.55000000000000004</v>
      </c>
      <c r="V55" s="131">
        <v>20</v>
      </c>
      <c r="W55" s="132">
        <v>0.5</v>
      </c>
      <c r="X55" s="131">
        <v>20</v>
      </c>
      <c r="Y55" s="132">
        <v>0.5</v>
      </c>
      <c r="Z55" s="131">
        <v>21</v>
      </c>
      <c r="AA55" s="132">
        <v>0.52380952380952384</v>
      </c>
      <c r="AB55" s="131">
        <v>21</v>
      </c>
      <c r="AC55" s="132">
        <v>0.52380952380952384</v>
      </c>
      <c r="AD55" s="131">
        <v>21</v>
      </c>
      <c r="AE55" s="132">
        <v>0.52380952380952384</v>
      </c>
      <c r="AF55" s="131">
        <v>20</v>
      </c>
      <c r="AG55" s="132">
        <v>0.45</v>
      </c>
      <c r="AH55" s="131">
        <v>23</v>
      </c>
      <c r="AI55" s="132">
        <v>0.47826086956521741</v>
      </c>
      <c r="AJ55" s="131">
        <v>24</v>
      </c>
      <c r="AK55" s="132">
        <v>0.58333333333333337</v>
      </c>
      <c r="AL55" s="131">
        <v>25</v>
      </c>
      <c r="AM55" s="132">
        <v>0.56000000000000005</v>
      </c>
      <c r="AN55" s="131">
        <v>25</v>
      </c>
      <c r="AO55" s="132">
        <v>0.56000000000000005</v>
      </c>
      <c r="AP55" s="131">
        <v>34</v>
      </c>
      <c r="AQ55" s="132">
        <v>0.52941176470588236</v>
      </c>
      <c r="AR55" s="131">
        <v>40</v>
      </c>
      <c r="AS55" s="132">
        <v>0.57499999999999996</v>
      </c>
      <c r="AT55" s="131">
        <v>32</v>
      </c>
      <c r="AU55" s="132">
        <v>0.5625</v>
      </c>
      <c r="AV55" s="131">
        <v>35</v>
      </c>
      <c r="AW55" s="132">
        <v>0.54</v>
      </c>
      <c r="AX55" s="131">
        <v>34</v>
      </c>
      <c r="AY55" s="132">
        <v>0.52941176470588236</v>
      </c>
      <c r="AZ55" s="131">
        <v>32</v>
      </c>
      <c r="BA55" s="132">
        <v>0.4375</v>
      </c>
      <c r="BB55" s="131">
        <v>33</v>
      </c>
      <c r="BC55" s="132">
        <v>0.39393939393939392</v>
      </c>
      <c r="BD55" s="131">
        <v>44</v>
      </c>
      <c r="BE55" s="132">
        <v>0.54545454545454541</v>
      </c>
      <c r="BF55" s="323">
        <v>45</v>
      </c>
      <c r="BG55" s="325">
        <v>0.55555555555555558</v>
      </c>
      <c r="BH55" s="323">
        <v>51</v>
      </c>
      <c r="BI55" s="325">
        <v>0.5490196078431373</v>
      </c>
      <c r="BJ55" s="323">
        <v>52</v>
      </c>
      <c r="BK55" s="132">
        <v>0.54</v>
      </c>
      <c r="BL55" s="414">
        <v>49</v>
      </c>
      <c r="BM55" s="415">
        <v>0.53061224489795922</v>
      </c>
      <c r="BN55" s="414">
        <v>49</v>
      </c>
      <c r="BO55" s="415">
        <v>0.48979591836734693</v>
      </c>
      <c r="BP55" s="414">
        <f>VLOOKUP(Table8897[[#This Row],[مؤسسات السوق المالية]],'[1]بحسب مؤسسة السوق المالية '!$D$14:$J$217,6,0)</f>
        <v>51</v>
      </c>
      <c r="BQ55" s="415">
        <f>VLOOKUP(Table8897[[#This Row],[مؤسسات السوق المالية]],'[1]بحسب مؤسسة السوق المالية '!$D$14:$J$217,7,0)</f>
        <v>0.50980392156862742</v>
      </c>
    </row>
    <row r="56" spans="3:69" ht="45" customHeight="1" thickBot="1">
      <c r="C56" s="324">
        <v>86</v>
      </c>
      <c r="D56" s="129" t="s">
        <v>548</v>
      </c>
      <c r="E56" s="129" t="s">
        <v>549</v>
      </c>
      <c r="F56" s="131">
        <v>40</v>
      </c>
      <c r="G56" s="132">
        <v>0.63</v>
      </c>
      <c r="H56" s="131">
        <v>42</v>
      </c>
      <c r="I56" s="132">
        <v>0.62</v>
      </c>
      <c r="J56" s="131">
        <v>43</v>
      </c>
      <c r="K56" s="132">
        <v>0.63</v>
      </c>
      <c r="L56" s="131">
        <v>46</v>
      </c>
      <c r="M56" s="132">
        <v>0.63</v>
      </c>
      <c r="N56" s="131">
        <v>46</v>
      </c>
      <c r="O56" s="132">
        <v>0.60869565217391308</v>
      </c>
      <c r="P56" s="131">
        <v>46</v>
      </c>
      <c r="Q56" s="132">
        <v>0.61</v>
      </c>
      <c r="R56" s="131">
        <v>44</v>
      </c>
      <c r="S56" s="132">
        <v>0.56999999999999995</v>
      </c>
      <c r="T56" s="131">
        <v>47</v>
      </c>
      <c r="U56" s="132">
        <v>0.56999999999999995</v>
      </c>
      <c r="V56" s="131">
        <v>47</v>
      </c>
      <c r="W56" s="132">
        <v>0.55000000000000004</v>
      </c>
      <c r="X56" s="131">
        <v>45</v>
      </c>
      <c r="Y56" s="132">
        <v>0.53333333333333333</v>
      </c>
      <c r="Z56" s="131">
        <v>42</v>
      </c>
      <c r="AA56" s="132">
        <v>0.54761904761904767</v>
      </c>
      <c r="AB56" s="131">
        <v>45</v>
      </c>
      <c r="AC56" s="132">
        <v>0.55555555555555558</v>
      </c>
      <c r="AD56" s="131">
        <v>43</v>
      </c>
      <c r="AE56" s="132">
        <v>0.58139534883720934</v>
      </c>
      <c r="AF56" s="131">
        <v>44</v>
      </c>
      <c r="AG56" s="132">
        <v>0.61363636363636365</v>
      </c>
      <c r="AH56" s="131">
        <v>47</v>
      </c>
      <c r="AI56" s="132">
        <v>0.63829787234042556</v>
      </c>
      <c r="AJ56" s="131">
        <v>46</v>
      </c>
      <c r="AK56" s="132">
        <v>0.60869565217391308</v>
      </c>
      <c r="AL56" s="131">
        <v>48</v>
      </c>
      <c r="AM56" s="132">
        <v>0.625</v>
      </c>
      <c r="AN56" s="131">
        <v>48</v>
      </c>
      <c r="AO56" s="132">
        <v>0.64583333333333337</v>
      </c>
      <c r="AP56" s="131">
        <v>48</v>
      </c>
      <c r="AQ56" s="132">
        <v>0.75</v>
      </c>
      <c r="AR56" s="131">
        <v>48</v>
      </c>
      <c r="AS56" s="132">
        <v>0.75</v>
      </c>
      <c r="AT56" s="131">
        <v>46</v>
      </c>
      <c r="AU56" s="132">
        <v>0.67391304347826086</v>
      </c>
      <c r="AV56" s="131">
        <v>48</v>
      </c>
      <c r="AW56" s="132">
        <v>0.71</v>
      </c>
      <c r="AX56" s="131">
        <v>54</v>
      </c>
      <c r="AY56" s="132">
        <v>0.64814814814814814</v>
      </c>
      <c r="AZ56" s="131">
        <v>51</v>
      </c>
      <c r="BA56" s="132">
        <v>0.76470588235294112</v>
      </c>
      <c r="BB56" s="131">
        <v>52</v>
      </c>
      <c r="BC56" s="132">
        <v>0.82692307692307687</v>
      </c>
      <c r="BD56" s="131">
        <v>47</v>
      </c>
      <c r="BE56" s="132">
        <v>0.78723404255319152</v>
      </c>
      <c r="BF56" s="323">
        <v>43</v>
      </c>
      <c r="BG56" s="325">
        <v>0.79069767441860461</v>
      </c>
      <c r="BH56" s="323">
        <v>48</v>
      </c>
      <c r="BI56" s="325">
        <v>0.70833333333333337</v>
      </c>
      <c r="BJ56" s="323">
        <v>46</v>
      </c>
      <c r="BK56" s="132">
        <v>0.7</v>
      </c>
      <c r="BL56" s="414">
        <v>49</v>
      </c>
      <c r="BM56" s="415">
        <v>0.69387755102040816</v>
      </c>
      <c r="BN56" s="414">
        <v>29</v>
      </c>
      <c r="BO56" s="415">
        <v>0.72413793103448276</v>
      </c>
      <c r="BP56" s="414">
        <f>VLOOKUP(Table8897[[#This Row],[مؤسسات السوق المالية]],'[1]بحسب مؤسسة السوق المالية '!$D$14:$J$217,6,0)</f>
        <v>49</v>
      </c>
      <c r="BQ56" s="415">
        <f>VLOOKUP(Table8897[[#This Row],[مؤسسات السوق المالية]],'[1]بحسب مؤسسة السوق المالية '!$D$14:$J$217,7,0)</f>
        <v>0.65306122448979587</v>
      </c>
    </row>
    <row r="57" spans="3:69" ht="45" customHeight="1" thickBot="1">
      <c r="C57" s="324">
        <v>99</v>
      </c>
      <c r="D57" s="129" t="s">
        <v>532</v>
      </c>
      <c r="E57" s="129" t="s">
        <v>533</v>
      </c>
      <c r="F57" s="131">
        <v>10</v>
      </c>
      <c r="G57" s="132">
        <v>0.4</v>
      </c>
      <c r="H57" s="131">
        <v>10</v>
      </c>
      <c r="I57" s="132">
        <v>0.4</v>
      </c>
      <c r="J57" s="131">
        <v>12</v>
      </c>
      <c r="K57" s="132">
        <v>0.57999999999999996</v>
      </c>
      <c r="L57" s="131">
        <v>16</v>
      </c>
      <c r="M57" s="132">
        <v>0.75</v>
      </c>
      <c r="N57" s="131">
        <v>21</v>
      </c>
      <c r="O57" s="132">
        <v>0.80952380952380953</v>
      </c>
      <c r="P57" s="131">
        <v>22</v>
      </c>
      <c r="Q57" s="132">
        <v>0.77</v>
      </c>
      <c r="R57" s="131">
        <v>24</v>
      </c>
      <c r="S57" s="132">
        <v>0.75</v>
      </c>
      <c r="T57" s="131">
        <v>31</v>
      </c>
      <c r="U57" s="132">
        <v>0.77</v>
      </c>
      <c r="V57" s="131">
        <v>30</v>
      </c>
      <c r="W57" s="132">
        <v>0.77</v>
      </c>
      <c r="X57" s="131">
        <v>33</v>
      </c>
      <c r="Y57" s="132">
        <v>0.78787878787878785</v>
      </c>
      <c r="Z57" s="131">
        <v>35</v>
      </c>
      <c r="AA57" s="132">
        <v>0.8</v>
      </c>
      <c r="AB57" s="131">
        <v>34</v>
      </c>
      <c r="AC57" s="132">
        <v>0.79411764705882348</v>
      </c>
      <c r="AD57" s="131">
        <v>35</v>
      </c>
      <c r="AE57" s="132">
        <v>0.8</v>
      </c>
      <c r="AF57" s="131">
        <v>36</v>
      </c>
      <c r="AG57" s="132">
        <v>0.77777777777777779</v>
      </c>
      <c r="AH57" s="131">
        <v>38</v>
      </c>
      <c r="AI57" s="132">
        <v>0.76315789473684215</v>
      </c>
      <c r="AJ57" s="131">
        <v>41</v>
      </c>
      <c r="AK57" s="132">
        <v>0.76</v>
      </c>
      <c r="AL57" s="131">
        <v>41</v>
      </c>
      <c r="AM57" s="132">
        <v>0.75609756097560976</v>
      </c>
      <c r="AN57" s="131">
        <v>41</v>
      </c>
      <c r="AO57" s="132">
        <v>0.78048780487804881</v>
      </c>
      <c r="AP57" s="131">
        <v>39</v>
      </c>
      <c r="AQ57" s="132">
        <v>0.76923076923076927</v>
      </c>
      <c r="AR57" s="131">
        <v>38</v>
      </c>
      <c r="AS57" s="132">
        <v>0.76315789473684215</v>
      </c>
      <c r="AT57" s="131">
        <v>38</v>
      </c>
      <c r="AU57" s="132">
        <v>0.76315789473684215</v>
      </c>
      <c r="AV57" s="131">
        <v>39</v>
      </c>
      <c r="AW57" s="132">
        <v>0.77</v>
      </c>
      <c r="AX57" s="131">
        <v>41</v>
      </c>
      <c r="AY57" s="132">
        <v>0.70731707317073167</v>
      </c>
      <c r="AZ57" s="131">
        <v>42</v>
      </c>
      <c r="BA57" s="132">
        <v>0.73809523809523814</v>
      </c>
      <c r="BB57" s="131">
        <v>43</v>
      </c>
      <c r="BC57" s="132">
        <v>0.72093023255813948</v>
      </c>
      <c r="BD57" s="131">
        <v>43</v>
      </c>
      <c r="BE57" s="132">
        <v>0.67441860465116277</v>
      </c>
      <c r="BF57" s="323">
        <v>43</v>
      </c>
      <c r="BG57" s="325">
        <v>0.67441860465116277</v>
      </c>
      <c r="BH57" s="323">
        <v>44</v>
      </c>
      <c r="BI57" s="325">
        <v>0.68181818181818177</v>
      </c>
      <c r="BJ57" s="323">
        <v>46</v>
      </c>
      <c r="BK57" s="132">
        <v>0.67</v>
      </c>
      <c r="BL57" s="414">
        <v>50</v>
      </c>
      <c r="BM57" s="415">
        <v>0.68</v>
      </c>
      <c r="BN57" s="414">
        <v>51</v>
      </c>
      <c r="BO57" s="415">
        <v>0.68627450980392157</v>
      </c>
      <c r="BP57" s="414">
        <f>VLOOKUP(Table8897[[#This Row],[مؤسسات السوق المالية]],'[1]بحسب مؤسسة السوق المالية '!$D$14:$J$217,6,0)</f>
        <v>49</v>
      </c>
      <c r="BQ57" s="415">
        <f>VLOOKUP(Table8897[[#This Row],[مؤسسات السوق المالية]],'[1]بحسب مؤسسة السوق المالية '!$D$14:$J$217,7,0)</f>
        <v>0.67346938775510201</v>
      </c>
    </row>
    <row r="58" spans="3:69" ht="45" customHeight="1" thickBot="1">
      <c r="C58" s="324">
        <v>117</v>
      </c>
      <c r="D58" s="129" t="s">
        <v>580</v>
      </c>
      <c r="E58" s="129" t="s">
        <v>581</v>
      </c>
      <c r="F58" s="131">
        <v>21</v>
      </c>
      <c r="G58" s="132">
        <v>0.48</v>
      </c>
      <c r="H58" s="131">
        <v>18</v>
      </c>
      <c r="I58" s="132">
        <v>0.56000000000000005</v>
      </c>
      <c r="J58" s="131">
        <v>20</v>
      </c>
      <c r="K58" s="132">
        <v>0.55000000000000004</v>
      </c>
      <c r="L58" s="131">
        <v>22</v>
      </c>
      <c r="M58" s="132">
        <v>0.64</v>
      </c>
      <c r="N58" s="131">
        <v>21</v>
      </c>
      <c r="O58" s="132">
        <v>0.61904761904761907</v>
      </c>
      <c r="P58" s="131">
        <v>22</v>
      </c>
      <c r="Q58" s="132">
        <v>0.64</v>
      </c>
      <c r="R58" s="131">
        <v>21</v>
      </c>
      <c r="S58" s="132">
        <v>0.67</v>
      </c>
      <c r="T58" s="131">
        <v>22</v>
      </c>
      <c r="U58" s="132">
        <v>0.64</v>
      </c>
      <c r="V58" s="131">
        <v>22</v>
      </c>
      <c r="W58" s="132">
        <v>0.55000000000000004</v>
      </c>
      <c r="X58" s="131">
        <v>22</v>
      </c>
      <c r="Y58" s="132">
        <v>0.63636363636363635</v>
      </c>
      <c r="Z58" s="131">
        <v>24</v>
      </c>
      <c r="AA58" s="132">
        <v>0.625</v>
      </c>
      <c r="AB58" s="131">
        <v>22</v>
      </c>
      <c r="AC58" s="132">
        <v>0.63636363636363635</v>
      </c>
      <c r="AD58" s="131">
        <v>22</v>
      </c>
      <c r="AE58" s="132">
        <v>0.63636363636363635</v>
      </c>
      <c r="AF58" s="131">
        <v>21</v>
      </c>
      <c r="AG58" s="132">
        <v>0.61904761904761907</v>
      </c>
      <c r="AH58" s="131">
        <v>22</v>
      </c>
      <c r="AI58" s="132">
        <v>0.63636363636363635</v>
      </c>
      <c r="AJ58" s="131">
        <v>23</v>
      </c>
      <c r="AK58" s="132">
        <v>0.60869565217391308</v>
      </c>
      <c r="AL58" s="131">
        <v>22</v>
      </c>
      <c r="AM58" s="132">
        <v>0.63636363636363635</v>
      </c>
      <c r="AN58" s="131">
        <v>28</v>
      </c>
      <c r="AO58" s="132">
        <v>0.6071428571428571</v>
      </c>
      <c r="AP58" s="131">
        <v>26</v>
      </c>
      <c r="AQ58" s="132">
        <v>0.61538461538461542</v>
      </c>
      <c r="AR58" s="131">
        <v>27</v>
      </c>
      <c r="AS58" s="132">
        <v>0.55555555555555558</v>
      </c>
      <c r="AT58" s="131">
        <v>28</v>
      </c>
      <c r="AU58" s="132">
        <v>0.5357142857142857</v>
      </c>
      <c r="AV58" s="131">
        <v>27</v>
      </c>
      <c r="AW58" s="132">
        <v>0.52</v>
      </c>
      <c r="AX58" s="131">
        <v>25</v>
      </c>
      <c r="AY58" s="132">
        <v>0.52</v>
      </c>
      <c r="AZ58" s="131">
        <v>27</v>
      </c>
      <c r="BA58" s="132">
        <v>0.55555555555555558</v>
      </c>
      <c r="BB58" s="131">
        <v>29</v>
      </c>
      <c r="BC58" s="132">
        <v>0.58620689655172409</v>
      </c>
      <c r="BD58" s="131">
        <v>31</v>
      </c>
      <c r="BE58" s="132">
        <v>0.61290322580645162</v>
      </c>
      <c r="BF58" s="323">
        <v>30</v>
      </c>
      <c r="BG58" s="325">
        <v>0.6</v>
      </c>
      <c r="BH58" s="323">
        <v>36</v>
      </c>
      <c r="BI58" s="325">
        <v>0.66666666666666663</v>
      </c>
      <c r="BJ58" s="323">
        <v>41</v>
      </c>
      <c r="BK58" s="132">
        <v>0.66</v>
      </c>
      <c r="BL58" s="414">
        <v>43</v>
      </c>
      <c r="BM58" s="415">
        <v>0.65116279069767447</v>
      </c>
      <c r="BN58" s="414">
        <v>42</v>
      </c>
      <c r="BO58" s="415">
        <v>0.6428571428571429</v>
      </c>
      <c r="BP58" s="414">
        <f>VLOOKUP(Table8897[[#This Row],[مؤسسات السوق المالية]],'[1]بحسب مؤسسة السوق المالية '!$D$14:$J$217,6,0)</f>
        <v>46</v>
      </c>
      <c r="BQ58" s="415">
        <f>VLOOKUP(Table8897[[#This Row],[مؤسسات السوق المالية]],'[1]بحسب مؤسسة السوق المالية '!$D$14:$J$217,7,0)</f>
        <v>0.67391304347826086</v>
      </c>
    </row>
    <row r="59" spans="3:69" s="97" customFormat="1" ht="45" customHeight="1" thickBot="1">
      <c r="C59" s="324">
        <v>127</v>
      </c>
      <c r="D59" s="129" t="s">
        <v>607</v>
      </c>
      <c r="E59" s="129" t="s">
        <v>755</v>
      </c>
      <c r="F59" s="131">
        <v>51</v>
      </c>
      <c r="G59" s="132">
        <v>0.43</v>
      </c>
      <c r="H59" s="131">
        <v>50</v>
      </c>
      <c r="I59" s="132">
        <v>0.44</v>
      </c>
      <c r="J59" s="131">
        <v>49</v>
      </c>
      <c r="K59" s="132">
        <v>0.45</v>
      </c>
      <c r="L59" s="131">
        <v>49</v>
      </c>
      <c r="M59" s="132">
        <v>0.47</v>
      </c>
      <c r="N59" s="131">
        <v>46</v>
      </c>
      <c r="O59" s="132">
        <v>0.45652173913043476</v>
      </c>
      <c r="P59" s="131">
        <v>45</v>
      </c>
      <c r="Q59" s="132">
        <v>0.47</v>
      </c>
      <c r="R59" s="131">
        <v>42</v>
      </c>
      <c r="S59" s="132">
        <v>0.45</v>
      </c>
      <c r="T59" s="131">
        <v>44</v>
      </c>
      <c r="U59" s="132">
        <v>0.45</v>
      </c>
      <c r="V59" s="131">
        <v>42</v>
      </c>
      <c r="W59" s="132">
        <v>0.45</v>
      </c>
      <c r="X59" s="131">
        <v>40</v>
      </c>
      <c r="Y59" s="132">
        <v>0.45</v>
      </c>
      <c r="Z59" s="131">
        <v>40</v>
      </c>
      <c r="AA59" s="132">
        <v>0.45</v>
      </c>
      <c r="AB59" s="131">
        <v>40</v>
      </c>
      <c r="AC59" s="132">
        <v>0.45</v>
      </c>
      <c r="AD59" s="131">
        <v>40</v>
      </c>
      <c r="AE59" s="132">
        <v>0.45</v>
      </c>
      <c r="AF59" s="131">
        <v>40</v>
      </c>
      <c r="AG59" s="132">
        <v>0.45</v>
      </c>
      <c r="AH59" s="131">
        <v>40</v>
      </c>
      <c r="AI59" s="132">
        <v>0.45</v>
      </c>
      <c r="AJ59" s="131">
        <v>39</v>
      </c>
      <c r="AK59" s="132">
        <v>0.4358974358974359</v>
      </c>
      <c r="AL59" s="131">
        <v>39</v>
      </c>
      <c r="AM59" s="132">
        <v>0.4358974358974359</v>
      </c>
      <c r="AN59" s="131">
        <v>41</v>
      </c>
      <c r="AO59" s="132">
        <v>0.46341463414634149</v>
      </c>
      <c r="AP59" s="131">
        <v>43</v>
      </c>
      <c r="AQ59" s="132">
        <v>0.48837209302325579</v>
      </c>
      <c r="AR59" s="131">
        <v>42</v>
      </c>
      <c r="AS59" s="132">
        <v>0.5</v>
      </c>
      <c r="AT59" s="131">
        <v>42</v>
      </c>
      <c r="AU59" s="132">
        <v>0.5</v>
      </c>
      <c r="AV59" s="131">
        <v>40</v>
      </c>
      <c r="AW59" s="132">
        <v>0.53</v>
      </c>
      <c r="AX59" s="131">
        <v>39</v>
      </c>
      <c r="AY59" s="132">
        <v>0.76923076923076927</v>
      </c>
      <c r="AZ59" s="131">
        <v>41</v>
      </c>
      <c r="BA59" s="132">
        <v>0.53658536585365857</v>
      </c>
      <c r="BB59" s="131">
        <v>42</v>
      </c>
      <c r="BC59" s="132">
        <v>0.54761904761904767</v>
      </c>
      <c r="BD59" s="131">
        <v>38</v>
      </c>
      <c r="BE59" s="132">
        <v>0.65789473684210531</v>
      </c>
      <c r="BF59" s="323">
        <v>41</v>
      </c>
      <c r="BG59" s="325">
        <v>0.6097560975609756</v>
      </c>
      <c r="BH59" s="323">
        <v>42</v>
      </c>
      <c r="BI59" s="325">
        <v>0.59523809523809523</v>
      </c>
      <c r="BJ59" s="323">
        <v>40</v>
      </c>
      <c r="BK59" s="132">
        <v>0.63</v>
      </c>
      <c r="BL59" s="414">
        <v>42</v>
      </c>
      <c r="BM59" s="415">
        <v>0.61904761904761907</v>
      </c>
      <c r="BN59" s="414">
        <v>47</v>
      </c>
      <c r="BO59" s="415">
        <v>0.61702127659574468</v>
      </c>
      <c r="BP59" s="414">
        <f>VLOOKUP(Table8897[[#This Row],[مؤسسات السوق المالية]],'[1]بحسب مؤسسة السوق المالية '!$D$14:$J$217,6,0)</f>
        <v>45</v>
      </c>
      <c r="BQ59" s="415">
        <f>VLOOKUP(Table8897[[#This Row],[مؤسسات السوق المالية]],'[1]بحسب مؤسسة السوق المالية '!$D$14:$J$217,7,0)</f>
        <v>0.62222222222222223</v>
      </c>
    </row>
    <row r="60" spans="3:69" ht="45" customHeight="1" thickBot="1">
      <c r="C60" s="324">
        <v>44</v>
      </c>
      <c r="D60" s="129" t="s">
        <v>695</v>
      </c>
      <c r="E60" s="129" t="s">
        <v>696</v>
      </c>
      <c r="F60" s="131" t="s">
        <v>5</v>
      </c>
      <c r="G60" s="132" t="s">
        <v>5</v>
      </c>
      <c r="H60" s="131" t="s">
        <v>5</v>
      </c>
      <c r="I60" s="132" t="s">
        <v>5</v>
      </c>
      <c r="J60" s="131" t="s">
        <v>5</v>
      </c>
      <c r="K60" s="132" t="s">
        <v>5</v>
      </c>
      <c r="L60" s="131" t="s">
        <v>5</v>
      </c>
      <c r="M60" s="132" t="s">
        <v>5</v>
      </c>
      <c r="N60" s="131" t="s">
        <v>5</v>
      </c>
      <c r="O60" s="132" t="s">
        <v>5</v>
      </c>
      <c r="P60" s="131" t="s">
        <v>5</v>
      </c>
      <c r="Q60" s="132" t="s">
        <v>5</v>
      </c>
      <c r="R60" s="131" t="s">
        <v>5</v>
      </c>
      <c r="S60" s="132" t="s">
        <v>5</v>
      </c>
      <c r="T60" s="131" t="s">
        <v>5</v>
      </c>
      <c r="U60" s="132" t="s">
        <v>5</v>
      </c>
      <c r="V60" s="131" t="s">
        <v>5</v>
      </c>
      <c r="W60" s="132" t="s">
        <v>5</v>
      </c>
      <c r="X60" s="131" t="s">
        <v>5</v>
      </c>
      <c r="Y60" s="132" t="s">
        <v>5</v>
      </c>
      <c r="Z60" s="131" t="s">
        <v>5</v>
      </c>
      <c r="AA60" s="132" t="s">
        <v>5</v>
      </c>
      <c r="AB60" s="131" t="s">
        <v>5</v>
      </c>
      <c r="AC60" s="132" t="s">
        <v>5</v>
      </c>
      <c r="AD60" s="131" t="s">
        <v>5</v>
      </c>
      <c r="AE60" s="132" t="s">
        <v>5</v>
      </c>
      <c r="AF60" s="131" t="s">
        <v>5</v>
      </c>
      <c r="AG60" s="132" t="s">
        <v>5</v>
      </c>
      <c r="AH60" s="131" t="s">
        <v>5</v>
      </c>
      <c r="AI60" s="132" t="s">
        <v>5</v>
      </c>
      <c r="AJ60" s="131" t="s">
        <v>5</v>
      </c>
      <c r="AK60" s="132" t="s">
        <v>5</v>
      </c>
      <c r="AL60" s="131">
        <v>1</v>
      </c>
      <c r="AM60" s="132">
        <v>1</v>
      </c>
      <c r="AN60" s="131">
        <v>4</v>
      </c>
      <c r="AO60" s="132">
        <v>0.75</v>
      </c>
      <c r="AP60" s="131">
        <v>18</v>
      </c>
      <c r="AQ60" s="132">
        <v>0.72222222222222221</v>
      </c>
      <c r="AR60" s="131">
        <v>19</v>
      </c>
      <c r="AS60" s="132">
        <v>0.73684210526315785</v>
      </c>
      <c r="AT60" s="131">
        <v>21</v>
      </c>
      <c r="AU60" s="132">
        <v>0.7142857142857143</v>
      </c>
      <c r="AV60" s="131">
        <v>22</v>
      </c>
      <c r="AW60" s="132">
        <v>0.68</v>
      </c>
      <c r="AX60" s="131">
        <v>22</v>
      </c>
      <c r="AY60" s="132">
        <v>0.81818181818181823</v>
      </c>
      <c r="AZ60" s="131">
        <v>26</v>
      </c>
      <c r="BA60" s="132">
        <v>0.73076923076923073</v>
      </c>
      <c r="BB60" s="131">
        <v>26</v>
      </c>
      <c r="BC60" s="132">
        <v>0.73076923076923073</v>
      </c>
      <c r="BD60" s="131">
        <v>24</v>
      </c>
      <c r="BE60" s="132">
        <v>0.70833333333333337</v>
      </c>
      <c r="BF60" s="323">
        <v>23</v>
      </c>
      <c r="BG60" s="325">
        <v>0.78260869565217395</v>
      </c>
      <c r="BH60" s="323">
        <v>27</v>
      </c>
      <c r="BI60" s="325">
        <v>0.77777777777777779</v>
      </c>
      <c r="BJ60" s="323">
        <v>27</v>
      </c>
      <c r="BK60" s="132">
        <v>0.81</v>
      </c>
      <c r="BL60" s="414">
        <v>32</v>
      </c>
      <c r="BM60" s="415">
        <v>0.8125</v>
      </c>
      <c r="BN60" s="414">
        <v>37</v>
      </c>
      <c r="BO60" s="415">
        <v>0.81081081081081086</v>
      </c>
      <c r="BP60" s="414">
        <f>VLOOKUP(Table8897[[#This Row],[مؤسسات السوق المالية]],'[1]بحسب مؤسسة السوق المالية '!$D$14:$J$217,6,0)</f>
        <v>44</v>
      </c>
      <c r="BQ60" s="415">
        <f>VLOOKUP(Table8897[[#This Row],[مؤسسات السوق المالية]],'[1]بحسب مؤسسة السوق المالية '!$D$14:$J$217,7,0)</f>
        <v>0.84090909090909094</v>
      </c>
    </row>
    <row r="61" spans="3:69" ht="45" customHeight="1" thickBot="1">
      <c r="C61" s="324">
        <v>35</v>
      </c>
      <c r="D61" s="129" t="s">
        <v>672</v>
      </c>
      <c r="E61" s="129" t="s">
        <v>673</v>
      </c>
      <c r="F61" s="131" t="s">
        <v>5</v>
      </c>
      <c r="G61" s="132" t="s">
        <v>5</v>
      </c>
      <c r="H61" s="131" t="s">
        <v>5</v>
      </c>
      <c r="I61" s="132" t="s">
        <v>5</v>
      </c>
      <c r="J61" s="131" t="s">
        <v>5</v>
      </c>
      <c r="K61" s="132" t="s">
        <v>5</v>
      </c>
      <c r="L61" s="131" t="s">
        <v>5</v>
      </c>
      <c r="M61" s="132" t="s">
        <v>5</v>
      </c>
      <c r="N61" s="131">
        <v>5</v>
      </c>
      <c r="O61" s="132">
        <v>1</v>
      </c>
      <c r="P61" s="131">
        <v>5</v>
      </c>
      <c r="Q61" s="132">
        <v>1</v>
      </c>
      <c r="R61" s="131">
        <v>3</v>
      </c>
      <c r="S61" s="132">
        <v>1</v>
      </c>
      <c r="T61" s="131">
        <v>3</v>
      </c>
      <c r="U61" s="132">
        <v>1</v>
      </c>
      <c r="V61" s="131">
        <v>3</v>
      </c>
      <c r="W61" s="132">
        <v>1</v>
      </c>
      <c r="X61" s="131">
        <v>4</v>
      </c>
      <c r="Y61" s="132">
        <v>1</v>
      </c>
      <c r="Z61" s="131">
        <v>3</v>
      </c>
      <c r="AA61" s="132">
        <v>1</v>
      </c>
      <c r="AB61" s="131">
        <v>5</v>
      </c>
      <c r="AC61" s="132">
        <v>1</v>
      </c>
      <c r="AD61" s="131">
        <v>5</v>
      </c>
      <c r="AE61" s="132">
        <v>1</v>
      </c>
      <c r="AF61" s="131">
        <v>8</v>
      </c>
      <c r="AG61" s="132">
        <v>1</v>
      </c>
      <c r="AH61" s="131">
        <v>11</v>
      </c>
      <c r="AI61" s="132">
        <v>1</v>
      </c>
      <c r="AJ61" s="131">
        <v>9</v>
      </c>
      <c r="AK61" s="132">
        <v>1</v>
      </c>
      <c r="AL61" s="131">
        <v>12</v>
      </c>
      <c r="AM61" s="132">
        <v>1</v>
      </c>
      <c r="AN61" s="131">
        <v>11</v>
      </c>
      <c r="AO61" s="132">
        <v>1</v>
      </c>
      <c r="AP61" s="131">
        <v>12</v>
      </c>
      <c r="AQ61" s="132">
        <v>1</v>
      </c>
      <c r="AR61" s="131">
        <v>12</v>
      </c>
      <c r="AS61" s="132">
        <v>1</v>
      </c>
      <c r="AT61" s="131">
        <v>17</v>
      </c>
      <c r="AU61" s="132">
        <v>1</v>
      </c>
      <c r="AV61" s="131">
        <v>19</v>
      </c>
      <c r="AW61" s="132">
        <v>1</v>
      </c>
      <c r="AX61" s="131">
        <v>39</v>
      </c>
      <c r="AY61" s="132">
        <v>0.71794871794871795</v>
      </c>
      <c r="AZ61" s="131">
        <v>20</v>
      </c>
      <c r="BA61" s="132">
        <v>1</v>
      </c>
      <c r="BB61" s="131">
        <v>20</v>
      </c>
      <c r="BC61" s="132">
        <v>1</v>
      </c>
      <c r="BD61" s="131">
        <v>26</v>
      </c>
      <c r="BE61" s="132">
        <v>1</v>
      </c>
      <c r="BF61" s="323">
        <v>28</v>
      </c>
      <c r="BG61" s="325">
        <v>1</v>
      </c>
      <c r="BH61" s="323">
        <v>33</v>
      </c>
      <c r="BI61" s="325">
        <v>0.87878787878787878</v>
      </c>
      <c r="BJ61" s="323">
        <v>36</v>
      </c>
      <c r="BK61" s="132">
        <v>0.94</v>
      </c>
      <c r="BL61" s="416">
        <v>46</v>
      </c>
      <c r="BM61" s="417">
        <v>0.71739130434782605</v>
      </c>
      <c r="BN61" s="416">
        <v>53</v>
      </c>
      <c r="BO61" s="415">
        <v>0.84905660377358494</v>
      </c>
      <c r="BP61" s="416">
        <f>VLOOKUP(Table8897[[#This Row],[مؤسسات السوق المالية]],'[1]بحسب مؤسسة السوق المالية '!$D$14:$J$217,6,0)</f>
        <v>43</v>
      </c>
      <c r="BQ61" s="415">
        <f>VLOOKUP(Table8897[[#This Row],[مؤسسات السوق المالية]],'[1]بحسب مؤسسة السوق المالية '!$D$14:$J$217,7,0)</f>
        <v>0.76744186046511631</v>
      </c>
    </row>
    <row r="62" spans="3:69" ht="45" customHeight="1" thickBot="1">
      <c r="C62" s="324">
        <v>118</v>
      </c>
      <c r="D62" s="129" t="s">
        <v>610</v>
      </c>
      <c r="E62" s="129" t="s">
        <v>733</v>
      </c>
      <c r="F62" s="131">
        <v>29</v>
      </c>
      <c r="G62" s="132">
        <v>0.76</v>
      </c>
      <c r="H62" s="131">
        <v>28</v>
      </c>
      <c r="I62" s="132">
        <v>0.71</v>
      </c>
      <c r="J62" s="131">
        <v>29</v>
      </c>
      <c r="K62" s="132">
        <v>0.72</v>
      </c>
      <c r="L62" s="131">
        <v>30</v>
      </c>
      <c r="M62" s="132">
        <v>0.7</v>
      </c>
      <c r="N62" s="131">
        <v>28</v>
      </c>
      <c r="O62" s="132">
        <v>0.7142857142857143</v>
      </c>
      <c r="P62" s="131">
        <v>33</v>
      </c>
      <c r="Q62" s="132">
        <v>0.73</v>
      </c>
      <c r="R62" s="131">
        <v>36</v>
      </c>
      <c r="S62" s="132">
        <v>0.75</v>
      </c>
      <c r="T62" s="131">
        <v>33</v>
      </c>
      <c r="U62" s="132">
        <v>0.73</v>
      </c>
      <c r="V62" s="131">
        <v>34</v>
      </c>
      <c r="W62" s="132">
        <v>0.74</v>
      </c>
      <c r="X62" s="131">
        <v>43</v>
      </c>
      <c r="Y62" s="132">
        <v>0.72093023255813948</v>
      </c>
      <c r="Z62" s="131">
        <v>43</v>
      </c>
      <c r="AA62" s="132">
        <v>0.72093023255813948</v>
      </c>
      <c r="AB62" s="131">
        <v>37</v>
      </c>
      <c r="AC62" s="132">
        <v>0.7567567567567568</v>
      </c>
      <c r="AD62" s="131">
        <v>36</v>
      </c>
      <c r="AE62" s="132">
        <v>0.75</v>
      </c>
      <c r="AF62" s="131">
        <v>37</v>
      </c>
      <c r="AG62" s="132">
        <v>0.7567567567567568</v>
      </c>
      <c r="AH62" s="131">
        <v>37</v>
      </c>
      <c r="AI62" s="132">
        <v>0.78378378378378377</v>
      </c>
      <c r="AJ62" s="131">
        <v>38</v>
      </c>
      <c r="AK62" s="132">
        <v>0.79</v>
      </c>
      <c r="AL62" s="131">
        <v>42</v>
      </c>
      <c r="AM62" s="132">
        <v>0.7857142857142857</v>
      </c>
      <c r="AN62" s="131">
        <v>36</v>
      </c>
      <c r="AO62" s="132">
        <v>0.77777777777777779</v>
      </c>
      <c r="AP62" s="131">
        <v>39</v>
      </c>
      <c r="AQ62" s="132">
        <v>0.74358974358974361</v>
      </c>
      <c r="AR62" s="131">
        <v>40</v>
      </c>
      <c r="AS62" s="132">
        <v>0.72499999999999998</v>
      </c>
      <c r="AT62" s="131">
        <v>50</v>
      </c>
      <c r="AU62" s="132">
        <v>0.74</v>
      </c>
      <c r="AV62" s="131">
        <v>53</v>
      </c>
      <c r="AW62" s="132">
        <v>0.7</v>
      </c>
      <c r="AX62" s="131">
        <v>50</v>
      </c>
      <c r="AY62" s="132">
        <v>0.68</v>
      </c>
      <c r="AZ62" s="131">
        <v>47</v>
      </c>
      <c r="BA62" s="132">
        <v>0.7021276595744681</v>
      </c>
      <c r="BB62" s="131">
        <v>43</v>
      </c>
      <c r="BC62" s="132">
        <v>0.67441860465116277</v>
      </c>
      <c r="BD62" s="131">
        <v>50</v>
      </c>
      <c r="BE62" s="132">
        <v>0.66</v>
      </c>
      <c r="BF62" s="323">
        <v>46</v>
      </c>
      <c r="BG62" s="325">
        <v>0.65217391304347827</v>
      </c>
      <c r="BH62" s="323">
        <v>44</v>
      </c>
      <c r="BI62" s="325">
        <v>0.65909090909090906</v>
      </c>
      <c r="BJ62" s="323">
        <v>46</v>
      </c>
      <c r="BK62" s="132">
        <v>0.72</v>
      </c>
      <c r="BL62" s="414">
        <v>44</v>
      </c>
      <c r="BM62" s="415">
        <v>0.68181818181818177</v>
      </c>
      <c r="BN62" s="414">
        <v>39</v>
      </c>
      <c r="BO62" s="415">
        <v>0.64102564102564108</v>
      </c>
      <c r="BP62" s="414">
        <f>VLOOKUP(Table8897[[#This Row],[مؤسسات السوق المالية]],'[1]بحسب مؤسسة السوق المالية '!$D$14:$J$217,6,0)</f>
        <v>43</v>
      </c>
      <c r="BQ62" s="415">
        <f>VLOOKUP(Table8897[[#This Row],[مؤسسات السوق المالية]],'[1]بحسب مؤسسة السوق المالية '!$D$14:$J$217,7,0)</f>
        <v>0.67441860465116277</v>
      </c>
    </row>
    <row r="63" spans="3:69" ht="45" customHeight="1" thickBot="1">
      <c r="C63" s="324">
        <v>93</v>
      </c>
      <c r="D63" s="233" t="s">
        <v>487</v>
      </c>
      <c r="E63" s="233" t="s">
        <v>488</v>
      </c>
      <c r="F63" s="131" t="s">
        <v>5</v>
      </c>
      <c r="G63" s="132" t="s">
        <v>5</v>
      </c>
      <c r="H63" s="131" t="s">
        <v>5</v>
      </c>
      <c r="I63" s="132" t="s">
        <v>5</v>
      </c>
      <c r="J63" s="131" t="s">
        <v>5</v>
      </c>
      <c r="K63" s="132" t="s">
        <v>5</v>
      </c>
      <c r="L63" s="131">
        <v>1</v>
      </c>
      <c r="M63" s="132">
        <v>0</v>
      </c>
      <c r="N63" s="131">
        <v>6</v>
      </c>
      <c r="O63" s="132">
        <v>0.16666666666666666</v>
      </c>
      <c r="P63" s="131">
        <v>5</v>
      </c>
      <c r="Q63" s="132">
        <v>0</v>
      </c>
      <c r="R63" s="131">
        <v>6</v>
      </c>
      <c r="S63" s="132">
        <v>0.33</v>
      </c>
      <c r="T63" s="131">
        <v>6</v>
      </c>
      <c r="U63" s="132">
        <v>0.33</v>
      </c>
      <c r="V63" s="131">
        <v>7</v>
      </c>
      <c r="W63" s="132">
        <v>0.28999999999999998</v>
      </c>
      <c r="X63" s="131">
        <v>7</v>
      </c>
      <c r="Y63" s="132">
        <v>0.2857142857142857</v>
      </c>
      <c r="Z63" s="131">
        <v>7</v>
      </c>
      <c r="AA63" s="132">
        <v>0.2857142857142857</v>
      </c>
      <c r="AB63" s="131">
        <v>7</v>
      </c>
      <c r="AC63" s="132">
        <v>0.2857142857142857</v>
      </c>
      <c r="AD63" s="131">
        <v>7</v>
      </c>
      <c r="AE63" s="132">
        <v>0.2857142857142857</v>
      </c>
      <c r="AF63" s="131">
        <v>9</v>
      </c>
      <c r="AG63" s="132">
        <v>0.44444444444444442</v>
      </c>
      <c r="AH63" s="131">
        <v>11</v>
      </c>
      <c r="AI63" s="132">
        <v>0.54545454545454541</v>
      </c>
      <c r="AJ63" s="131">
        <v>9</v>
      </c>
      <c r="AK63" s="132">
        <v>0.66666666666666663</v>
      </c>
      <c r="AL63" s="131">
        <v>14</v>
      </c>
      <c r="AM63" s="132">
        <v>0.7857142857142857</v>
      </c>
      <c r="AN63" s="131">
        <v>9</v>
      </c>
      <c r="AO63" s="132">
        <v>0.77777777777777779</v>
      </c>
      <c r="AP63" s="131">
        <v>11</v>
      </c>
      <c r="AQ63" s="132">
        <v>0.72727272727272729</v>
      </c>
      <c r="AR63" s="131">
        <v>9</v>
      </c>
      <c r="AS63" s="132">
        <v>0.66666666666666663</v>
      </c>
      <c r="AT63" s="131">
        <v>15</v>
      </c>
      <c r="AU63" s="132">
        <v>0.6</v>
      </c>
      <c r="AV63" s="131">
        <v>17</v>
      </c>
      <c r="AW63" s="132">
        <v>0.59</v>
      </c>
      <c r="AX63" s="131">
        <v>16</v>
      </c>
      <c r="AY63" s="132">
        <v>0.5</v>
      </c>
      <c r="AZ63" s="131">
        <v>17</v>
      </c>
      <c r="BA63" s="132">
        <v>0.6470588235294118</v>
      </c>
      <c r="BB63" s="131">
        <v>19</v>
      </c>
      <c r="BC63" s="132">
        <v>0.57894736842105265</v>
      </c>
      <c r="BD63" s="131">
        <v>20</v>
      </c>
      <c r="BE63" s="132">
        <v>0.65</v>
      </c>
      <c r="BF63" s="323">
        <v>22</v>
      </c>
      <c r="BG63" s="325">
        <v>0.63636363636363635</v>
      </c>
      <c r="BH63" s="323">
        <v>26</v>
      </c>
      <c r="BI63" s="325">
        <v>0.65384615384615385</v>
      </c>
      <c r="BJ63" s="323">
        <v>30</v>
      </c>
      <c r="BK63" s="132">
        <v>0.7</v>
      </c>
      <c r="BL63" s="414">
        <v>35</v>
      </c>
      <c r="BM63" s="415">
        <v>0.68571428571428572</v>
      </c>
      <c r="BN63" s="414">
        <v>37</v>
      </c>
      <c r="BO63" s="415">
        <v>0.70270270270270274</v>
      </c>
      <c r="BP63" s="414">
        <f>VLOOKUP(Table8897[[#This Row],[مؤسسات السوق المالية]],'[1]بحسب مؤسسة السوق المالية '!$D$14:$J$217,6,0)</f>
        <v>42</v>
      </c>
      <c r="BQ63" s="415">
        <f>VLOOKUP(Table8897[[#This Row],[مؤسسات السوق المالية]],'[1]بحسب مؤسسة السوق المالية '!$D$14:$J$217,7,0)</f>
        <v>0.73809523809523814</v>
      </c>
    </row>
    <row r="64" spans="3:69" ht="45" customHeight="1" thickBot="1">
      <c r="C64" s="324">
        <v>27</v>
      </c>
      <c r="D64" s="129" t="s">
        <v>503</v>
      </c>
      <c r="E64" s="129" t="s">
        <v>504</v>
      </c>
      <c r="F64" s="131">
        <v>20</v>
      </c>
      <c r="G64" s="132">
        <v>0.6</v>
      </c>
      <c r="H64" s="131">
        <v>21</v>
      </c>
      <c r="I64" s="132">
        <v>0.67</v>
      </c>
      <c r="J64" s="131">
        <v>23</v>
      </c>
      <c r="K64" s="132">
        <v>0.7</v>
      </c>
      <c r="L64" s="131">
        <v>22</v>
      </c>
      <c r="M64" s="132">
        <v>0.68</v>
      </c>
      <c r="N64" s="131">
        <v>21</v>
      </c>
      <c r="O64" s="132">
        <v>0.76190476190476186</v>
      </c>
      <c r="P64" s="131">
        <v>21</v>
      </c>
      <c r="Q64" s="132">
        <v>0.81</v>
      </c>
      <c r="R64" s="131">
        <v>23</v>
      </c>
      <c r="S64" s="132">
        <v>0.7</v>
      </c>
      <c r="T64" s="131">
        <v>23</v>
      </c>
      <c r="U64" s="132">
        <v>0.7</v>
      </c>
      <c r="V64" s="131">
        <v>23</v>
      </c>
      <c r="W64" s="132">
        <v>0.65</v>
      </c>
      <c r="X64" s="131">
        <v>21</v>
      </c>
      <c r="Y64" s="132">
        <v>0.66666666666666663</v>
      </c>
      <c r="Z64" s="131">
        <v>16</v>
      </c>
      <c r="AA64" s="132">
        <v>0.5625</v>
      </c>
      <c r="AB64" s="131">
        <v>23</v>
      </c>
      <c r="AC64" s="132">
        <v>0.60869565217391308</v>
      </c>
      <c r="AD64" s="131">
        <v>23</v>
      </c>
      <c r="AE64" s="132">
        <v>0.65217391304347827</v>
      </c>
      <c r="AF64" s="131">
        <v>24</v>
      </c>
      <c r="AG64" s="132">
        <v>0.70833333333333337</v>
      </c>
      <c r="AH64" s="131">
        <v>24</v>
      </c>
      <c r="AI64" s="132">
        <v>0.70833333333333337</v>
      </c>
      <c r="AJ64" s="131">
        <v>25</v>
      </c>
      <c r="AK64" s="132">
        <v>0.68</v>
      </c>
      <c r="AL64" s="131">
        <v>25</v>
      </c>
      <c r="AM64" s="132">
        <v>0.72</v>
      </c>
      <c r="AN64" s="131">
        <v>25</v>
      </c>
      <c r="AO64" s="132">
        <v>0.8</v>
      </c>
      <c r="AP64" s="131">
        <v>32</v>
      </c>
      <c r="AQ64" s="132">
        <v>0.65625</v>
      </c>
      <c r="AR64" s="131">
        <v>34</v>
      </c>
      <c r="AS64" s="132">
        <v>0.67647058823529416</v>
      </c>
      <c r="AT64" s="131">
        <v>32</v>
      </c>
      <c r="AU64" s="132">
        <v>0.78125</v>
      </c>
      <c r="AV64" s="131">
        <v>30</v>
      </c>
      <c r="AW64" s="132">
        <v>0.77</v>
      </c>
      <c r="AX64" s="131">
        <v>32</v>
      </c>
      <c r="AY64" s="132">
        <v>0.75</v>
      </c>
      <c r="AZ64" s="131">
        <v>31</v>
      </c>
      <c r="BA64" s="132">
        <v>0.77419354838709675</v>
      </c>
      <c r="BB64" s="131">
        <v>29</v>
      </c>
      <c r="BC64" s="132">
        <v>0.82758620689655171</v>
      </c>
      <c r="BD64" s="131">
        <v>33</v>
      </c>
      <c r="BE64" s="132">
        <v>0.84848484848484851</v>
      </c>
      <c r="BF64" s="323">
        <v>32</v>
      </c>
      <c r="BG64" s="325">
        <v>0.84375</v>
      </c>
      <c r="BH64" s="323">
        <v>33</v>
      </c>
      <c r="BI64" s="325">
        <v>0.84848484848484851</v>
      </c>
      <c r="BJ64" s="323">
        <v>37</v>
      </c>
      <c r="BK64" s="132">
        <v>0.84</v>
      </c>
      <c r="BL64" s="414">
        <v>38</v>
      </c>
      <c r="BM64" s="415">
        <v>0.84210526315789469</v>
      </c>
      <c r="BN64" s="414">
        <v>37</v>
      </c>
      <c r="BO64" s="415">
        <v>0.86486486486486491</v>
      </c>
      <c r="BP64" s="414">
        <f>VLOOKUP(Table8897[[#This Row],[مؤسسات السوق المالية]],'[1]بحسب مؤسسة السوق المالية '!$D$14:$J$217,6,0)</f>
        <v>41</v>
      </c>
      <c r="BQ64" s="415">
        <f>VLOOKUP(Table8897[[#This Row],[مؤسسات السوق المالية]],'[1]بحسب مؤسسة السوق المالية '!$D$14:$J$217,7,0)</f>
        <v>0.85365853658536583</v>
      </c>
    </row>
    <row r="65" spans="3:69" ht="45" customHeight="1" thickBot="1">
      <c r="C65" s="324">
        <v>41</v>
      </c>
      <c r="D65" s="129" t="s">
        <v>556</v>
      </c>
      <c r="E65" s="129" t="s">
        <v>557</v>
      </c>
      <c r="F65" s="131">
        <v>18</v>
      </c>
      <c r="G65" s="132">
        <v>0.67</v>
      </c>
      <c r="H65" s="131">
        <v>19</v>
      </c>
      <c r="I65" s="132">
        <v>0.63</v>
      </c>
      <c r="J65" s="131">
        <v>20</v>
      </c>
      <c r="K65" s="132">
        <v>0.6</v>
      </c>
      <c r="L65" s="131">
        <v>23</v>
      </c>
      <c r="M65" s="132">
        <v>0.61</v>
      </c>
      <c r="N65" s="131">
        <v>24</v>
      </c>
      <c r="O65" s="132">
        <v>0.625</v>
      </c>
      <c r="P65" s="131">
        <v>24</v>
      </c>
      <c r="Q65" s="132">
        <v>0.63</v>
      </c>
      <c r="R65" s="131">
        <v>28</v>
      </c>
      <c r="S65" s="132">
        <v>0.64</v>
      </c>
      <c r="T65" s="131">
        <v>27</v>
      </c>
      <c r="U65" s="132">
        <v>0.67</v>
      </c>
      <c r="V65" s="131">
        <v>30</v>
      </c>
      <c r="W65" s="132">
        <v>0.67</v>
      </c>
      <c r="X65" s="131">
        <v>31</v>
      </c>
      <c r="Y65" s="132">
        <v>0.64516129032258063</v>
      </c>
      <c r="Z65" s="131">
        <v>29</v>
      </c>
      <c r="AA65" s="132">
        <v>0.68965517241379315</v>
      </c>
      <c r="AB65" s="131">
        <v>27</v>
      </c>
      <c r="AC65" s="132">
        <v>0.70370370370370372</v>
      </c>
      <c r="AD65" s="131">
        <v>26</v>
      </c>
      <c r="AE65" s="132">
        <v>0.73076923076923073</v>
      </c>
      <c r="AF65" s="131">
        <v>26</v>
      </c>
      <c r="AG65" s="132">
        <v>0.73076923076923073</v>
      </c>
      <c r="AH65" s="131">
        <v>25</v>
      </c>
      <c r="AI65" s="132">
        <v>0.72</v>
      </c>
      <c r="AJ65" s="131">
        <v>24</v>
      </c>
      <c r="AK65" s="132">
        <v>0.70833333333333337</v>
      </c>
      <c r="AL65" s="131">
        <v>23</v>
      </c>
      <c r="AM65" s="132">
        <v>0.73913043478260865</v>
      </c>
      <c r="AN65" s="131">
        <v>21</v>
      </c>
      <c r="AO65" s="132">
        <v>0.76190476190476186</v>
      </c>
      <c r="AP65" s="131">
        <v>19</v>
      </c>
      <c r="AQ65" s="132">
        <v>0.84210526315789469</v>
      </c>
      <c r="AR65" s="131">
        <v>21</v>
      </c>
      <c r="AS65" s="132">
        <v>0.8571428571428571</v>
      </c>
      <c r="AT65" s="131">
        <v>32</v>
      </c>
      <c r="AU65" s="132">
        <v>0.8125</v>
      </c>
      <c r="AV65" s="131">
        <v>34</v>
      </c>
      <c r="AW65" s="132">
        <v>0.79</v>
      </c>
      <c r="AX65" s="131">
        <v>31</v>
      </c>
      <c r="AY65" s="132">
        <v>0.77419354838709675</v>
      </c>
      <c r="AZ65" s="131">
        <v>27</v>
      </c>
      <c r="BA65" s="132">
        <v>0.7407407407407407</v>
      </c>
      <c r="BB65" s="131">
        <v>28</v>
      </c>
      <c r="BC65" s="132">
        <v>0.75</v>
      </c>
      <c r="BD65" s="131">
        <v>28</v>
      </c>
      <c r="BE65" s="132">
        <v>0.7857142857142857</v>
      </c>
      <c r="BF65" s="323">
        <v>36</v>
      </c>
      <c r="BG65" s="325">
        <v>0.80555555555555558</v>
      </c>
      <c r="BH65" s="323">
        <v>40</v>
      </c>
      <c r="BI65" s="325">
        <v>0.82499999999999996</v>
      </c>
      <c r="BJ65" s="323">
        <v>38</v>
      </c>
      <c r="BK65" s="132">
        <v>0.82</v>
      </c>
      <c r="BL65" s="414">
        <v>39</v>
      </c>
      <c r="BM65" s="415">
        <v>0.82051282051282048</v>
      </c>
      <c r="BN65" s="414">
        <v>38</v>
      </c>
      <c r="BO65" s="415">
        <v>0.81578947368421051</v>
      </c>
      <c r="BP65" s="414">
        <f>VLOOKUP(Table8897[[#This Row],[مؤسسات السوق المالية]],'[1]بحسب مؤسسة السوق المالية '!$D$14:$J$217,6,0)</f>
        <v>40</v>
      </c>
      <c r="BQ65" s="415">
        <f>VLOOKUP(Table8897[[#This Row],[مؤسسات السوق المالية]],'[1]بحسب مؤسسة السوق المالية '!$D$14:$J$217,7,0)</f>
        <v>0.82499999999999996</v>
      </c>
    </row>
    <row r="66" spans="3:69" ht="45" customHeight="1" thickBot="1">
      <c r="C66" s="324">
        <v>60</v>
      </c>
      <c r="D66" s="41" t="s">
        <v>552</v>
      </c>
      <c r="E66" s="129" t="s">
        <v>553</v>
      </c>
      <c r="F66" s="131">
        <v>22</v>
      </c>
      <c r="G66" s="132">
        <v>0.55000000000000004</v>
      </c>
      <c r="H66" s="131">
        <v>22</v>
      </c>
      <c r="I66" s="132">
        <v>0.59</v>
      </c>
      <c r="J66" s="131">
        <v>22</v>
      </c>
      <c r="K66" s="132">
        <v>0.64</v>
      </c>
      <c r="L66" s="131">
        <v>30</v>
      </c>
      <c r="M66" s="132">
        <v>0.7</v>
      </c>
      <c r="N66" s="131">
        <v>28</v>
      </c>
      <c r="O66" s="132">
        <v>0.6428571428571429</v>
      </c>
      <c r="P66" s="131">
        <v>28</v>
      </c>
      <c r="Q66" s="132">
        <v>0.64</v>
      </c>
      <c r="R66" s="131">
        <v>29</v>
      </c>
      <c r="S66" s="132">
        <v>0.66</v>
      </c>
      <c r="T66" s="131">
        <v>31</v>
      </c>
      <c r="U66" s="132">
        <v>0.61</v>
      </c>
      <c r="V66" s="131">
        <v>33</v>
      </c>
      <c r="W66" s="132">
        <v>0.61</v>
      </c>
      <c r="X66" s="131">
        <v>33</v>
      </c>
      <c r="Y66" s="132">
        <v>0.5757575757575758</v>
      </c>
      <c r="Z66" s="131">
        <v>32</v>
      </c>
      <c r="AA66" s="132">
        <v>0.5625</v>
      </c>
      <c r="AB66" s="131">
        <v>32</v>
      </c>
      <c r="AC66" s="132">
        <v>0.5625</v>
      </c>
      <c r="AD66" s="131">
        <v>29</v>
      </c>
      <c r="AE66" s="132">
        <v>0.58620689655172409</v>
      </c>
      <c r="AF66" s="131">
        <v>29</v>
      </c>
      <c r="AG66" s="132">
        <v>0.41379310344827586</v>
      </c>
      <c r="AH66" s="131">
        <v>19</v>
      </c>
      <c r="AI66" s="132">
        <v>0.52631578947368418</v>
      </c>
      <c r="AJ66" s="131">
        <v>27</v>
      </c>
      <c r="AK66" s="132">
        <v>0.48148148148148145</v>
      </c>
      <c r="AL66" s="131">
        <v>21</v>
      </c>
      <c r="AM66" s="132">
        <v>0.61904761904761907</v>
      </c>
      <c r="AN66" s="131">
        <v>23</v>
      </c>
      <c r="AO66" s="132">
        <v>0.60869565217391308</v>
      </c>
      <c r="AP66" s="131">
        <v>22</v>
      </c>
      <c r="AQ66" s="132">
        <v>0.59090909090909094</v>
      </c>
      <c r="AR66" s="131">
        <v>22</v>
      </c>
      <c r="AS66" s="132">
        <v>0.59090909090909094</v>
      </c>
      <c r="AT66" s="131">
        <v>22</v>
      </c>
      <c r="AU66" s="132">
        <v>0.63636363636363635</v>
      </c>
      <c r="AV66" s="131">
        <v>21</v>
      </c>
      <c r="AW66" s="132">
        <v>0.67</v>
      </c>
      <c r="AX66" s="131">
        <v>28</v>
      </c>
      <c r="AY66" s="132">
        <v>0.75</v>
      </c>
      <c r="AZ66" s="131">
        <v>26</v>
      </c>
      <c r="BA66" s="132">
        <v>0.69230769230769229</v>
      </c>
      <c r="BB66" s="131">
        <v>25</v>
      </c>
      <c r="BC66" s="132">
        <v>0.68</v>
      </c>
      <c r="BD66" s="131">
        <v>28</v>
      </c>
      <c r="BE66" s="132">
        <v>0.7142857142857143</v>
      </c>
      <c r="BF66" s="323">
        <v>29</v>
      </c>
      <c r="BG66" s="325">
        <v>0.72413793103448276</v>
      </c>
      <c r="BH66" s="323">
        <v>28</v>
      </c>
      <c r="BI66" s="325">
        <v>0.7142857142857143</v>
      </c>
      <c r="BJ66" s="323">
        <v>32</v>
      </c>
      <c r="BK66" s="132">
        <v>0.72</v>
      </c>
      <c r="BL66" s="414">
        <v>34</v>
      </c>
      <c r="BM66" s="415">
        <v>0.67647058823529416</v>
      </c>
      <c r="BN66" s="414">
        <v>32</v>
      </c>
      <c r="BO66" s="415">
        <v>0.78125</v>
      </c>
      <c r="BP66" s="414">
        <f>VLOOKUP(Table8897[[#This Row],[مؤسسات السوق المالية]],'[1]بحسب مؤسسة السوق المالية '!$D$14:$J$217,6,0)</f>
        <v>37</v>
      </c>
      <c r="BQ66" s="415">
        <f>VLOOKUP(Table8897[[#This Row],[مؤسسات السوق المالية]],'[1]بحسب مؤسسة السوق المالية '!$D$14:$J$217,7,0)</f>
        <v>0.7567567567567568</v>
      </c>
    </row>
    <row r="67" spans="3:69" ht="45" customHeight="1" thickBot="1">
      <c r="C67" s="324">
        <v>109</v>
      </c>
      <c r="D67" s="129" t="s">
        <v>576</v>
      </c>
      <c r="E67" s="129" t="s">
        <v>577</v>
      </c>
      <c r="F67" s="131">
        <v>19</v>
      </c>
      <c r="G67" s="132">
        <v>0.37</v>
      </c>
      <c r="H67" s="131">
        <v>20</v>
      </c>
      <c r="I67" s="132">
        <v>0.35</v>
      </c>
      <c r="J67" s="131">
        <v>17</v>
      </c>
      <c r="K67" s="132">
        <v>0.35</v>
      </c>
      <c r="L67" s="131">
        <v>17</v>
      </c>
      <c r="M67" s="132">
        <v>0.41</v>
      </c>
      <c r="N67" s="131">
        <v>17</v>
      </c>
      <c r="O67" s="132">
        <v>0.41176470588235292</v>
      </c>
      <c r="P67" s="131">
        <v>17</v>
      </c>
      <c r="Q67" s="132">
        <v>0.41</v>
      </c>
      <c r="R67" s="131">
        <v>15</v>
      </c>
      <c r="S67" s="132">
        <v>0.4</v>
      </c>
      <c r="T67" s="131">
        <v>17</v>
      </c>
      <c r="U67" s="132">
        <v>0.41</v>
      </c>
      <c r="V67" s="131">
        <v>19</v>
      </c>
      <c r="W67" s="132">
        <v>0.47</v>
      </c>
      <c r="X67" s="131">
        <v>18</v>
      </c>
      <c r="Y67" s="132">
        <v>0.44444444444444442</v>
      </c>
      <c r="Z67" s="131">
        <v>19</v>
      </c>
      <c r="AA67" s="132">
        <v>0.42105263157894735</v>
      </c>
      <c r="AB67" s="131">
        <v>19</v>
      </c>
      <c r="AC67" s="132">
        <v>0.42105263157894735</v>
      </c>
      <c r="AD67" s="131">
        <v>19</v>
      </c>
      <c r="AE67" s="132">
        <v>0.42105263157894735</v>
      </c>
      <c r="AF67" s="131">
        <v>18</v>
      </c>
      <c r="AG67" s="132">
        <v>0.3888888888888889</v>
      </c>
      <c r="AH67" s="131">
        <v>17</v>
      </c>
      <c r="AI67" s="132">
        <v>0.41176470588235292</v>
      </c>
      <c r="AJ67" s="131">
        <v>16</v>
      </c>
      <c r="AK67" s="132">
        <v>0.4375</v>
      </c>
      <c r="AL67" s="131">
        <v>17</v>
      </c>
      <c r="AM67" s="132">
        <v>0.47058823529411764</v>
      </c>
      <c r="AN67" s="131">
        <v>17</v>
      </c>
      <c r="AO67" s="132">
        <v>0.41176470588235292</v>
      </c>
      <c r="AP67" s="131">
        <v>17</v>
      </c>
      <c r="AQ67" s="132">
        <v>0.41176470588235292</v>
      </c>
      <c r="AR67" s="131">
        <v>17</v>
      </c>
      <c r="AS67" s="132">
        <v>0.41176470588235292</v>
      </c>
      <c r="AT67" s="131">
        <v>17</v>
      </c>
      <c r="AU67" s="132">
        <v>0.41176470588235292</v>
      </c>
      <c r="AV67" s="131">
        <v>17</v>
      </c>
      <c r="AW67" s="132">
        <v>0.41</v>
      </c>
      <c r="AX67" s="131">
        <v>22</v>
      </c>
      <c r="AY67" s="132">
        <v>0.59090909090909094</v>
      </c>
      <c r="AZ67" s="131">
        <v>18</v>
      </c>
      <c r="BA67" s="132">
        <v>0.5</v>
      </c>
      <c r="BB67" s="131">
        <v>23</v>
      </c>
      <c r="BC67" s="132">
        <v>0.60869565217391308</v>
      </c>
      <c r="BD67" s="131">
        <v>28</v>
      </c>
      <c r="BE67" s="132">
        <v>0.5714285714285714</v>
      </c>
      <c r="BF67" s="323">
        <v>29</v>
      </c>
      <c r="BG67" s="325">
        <v>0.58620689655172409</v>
      </c>
      <c r="BH67" s="323">
        <v>32</v>
      </c>
      <c r="BI67" s="325">
        <v>0.59375</v>
      </c>
      <c r="BJ67" s="323">
        <v>33</v>
      </c>
      <c r="BK67" s="132">
        <v>0.57999999999999996</v>
      </c>
      <c r="BL67" s="414">
        <v>40</v>
      </c>
      <c r="BM67" s="415">
        <v>0.65</v>
      </c>
      <c r="BN67" s="414">
        <v>36</v>
      </c>
      <c r="BO67" s="415">
        <v>0.66666666666666663</v>
      </c>
      <c r="BP67" s="414">
        <f>VLOOKUP(Table8897[[#This Row],[مؤسسات السوق المالية]],'[1]بحسب مؤسسة السوق المالية '!$D$14:$J$217,6,0)</f>
        <v>37</v>
      </c>
      <c r="BQ67" s="415">
        <f>VLOOKUP(Table8897[[#This Row],[مؤسسات السوق المالية]],'[1]بحسب مؤسسة السوق المالية '!$D$14:$J$217,7,0)</f>
        <v>0.67567567567567566</v>
      </c>
    </row>
    <row r="68" spans="3:69" ht="45" customHeight="1" thickBot="1">
      <c r="C68" s="324">
        <v>82</v>
      </c>
      <c r="D68" s="129" t="s">
        <v>528</v>
      </c>
      <c r="E68" s="129" t="s">
        <v>529</v>
      </c>
      <c r="F68" s="131">
        <v>27</v>
      </c>
      <c r="G68" s="132">
        <v>0.74</v>
      </c>
      <c r="H68" s="131">
        <v>27</v>
      </c>
      <c r="I68" s="132">
        <v>0.85</v>
      </c>
      <c r="J68" s="131">
        <v>28</v>
      </c>
      <c r="K68" s="132">
        <v>0.86</v>
      </c>
      <c r="L68" s="131">
        <v>32</v>
      </c>
      <c r="M68" s="132">
        <v>0.78</v>
      </c>
      <c r="N68" s="131">
        <v>32</v>
      </c>
      <c r="O68" s="132">
        <v>0.8125</v>
      </c>
      <c r="P68" s="131">
        <v>30</v>
      </c>
      <c r="Q68" s="132">
        <v>0.8</v>
      </c>
      <c r="R68" s="131">
        <v>27</v>
      </c>
      <c r="S68" s="132">
        <v>0.74</v>
      </c>
      <c r="T68" s="131">
        <v>25</v>
      </c>
      <c r="U68" s="132">
        <v>0.8</v>
      </c>
      <c r="V68" s="131">
        <v>25</v>
      </c>
      <c r="W68" s="132">
        <v>0.84</v>
      </c>
      <c r="X68" s="131">
        <v>23</v>
      </c>
      <c r="Y68" s="132">
        <v>0.73913043478260865</v>
      </c>
      <c r="Z68" s="131">
        <v>25</v>
      </c>
      <c r="AA68" s="132">
        <v>0.72</v>
      </c>
      <c r="AB68" s="131">
        <v>23</v>
      </c>
      <c r="AC68" s="132">
        <v>0.69565217391304346</v>
      </c>
      <c r="AD68" s="131">
        <v>23</v>
      </c>
      <c r="AE68" s="132">
        <v>0.69565217391304346</v>
      </c>
      <c r="AF68" s="131">
        <v>23</v>
      </c>
      <c r="AG68" s="132">
        <v>0.73913043478260865</v>
      </c>
      <c r="AH68" s="131">
        <v>24</v>
      </c>
      <c r="AI68" s="132">
        <v>0.75</v>
      </c>
      <c r="AJ68" s="131">
        <v>27</v>
      </c>
      <c r="AK68" s="132">
        <v>0.77777777777777779</v>
      </c>
      <c r="AL68" s="131">
        <v>28</v>
      </c>
      <c r="AM68" s="132">
        <v>0.7857142857142857</v>
      </c>
      <c r="AN68" s="131">
        <v>40</v>
      </c>
      <c r="AO68" s="132">
        <v>0.77500000000000002</v>
      </c>
      <c r="AP68" s="131">
        <v>28</v>
      </c>
      <c r="AQ68" s="132">
        <v>0.8571428571428571</v>
      </c>
      <c r="AR68" s="131">
        <v>28</v>
      </c>
      <c r="AS68" s="132">
        <v>0.8571428571428571</v>
      </c>
      <c r="AT68" s="131">
        <v>33</v>
      </c>
      <c r="AU68" s="132">
        <v>0.72727272727272729</v>
      </c>
      <c r="AV68" s="131">
        <v>28</v>
      </c>
      <c r="AW68" s="132">
        <v>0.82</v>
      </c>
      <c r="AX68" s="131">
        <v>29</v>
      </c>
      <c r="AY68" s="132">
        <v>0.7931034482758621</v>
      </c>
      <c r="AZ68" s="131">
        <v>30</v>
      </c>
      <c r="BA68" s="132">
        <v>0.83333333333333337</v>
      </c>
      <c r="BB68" s="131">
        <v>32</v>
      </c>
      <c r="BC68" s="132">
        <v>0.8125</v>
      </c>
      <c r="BD68" s="131">
        <v>33</v>
      </c>
      <c r="BE68" s="132">
        <v>0.78787878787878785</v>
      </c>
      <c r="BF68" s="323">
        <v>31</v>
      </c>
      <c r="BG68" s="325">
        <v>0.77419354838709675</v>
      </c>
      <c r="BH68" s="323">
        <v>31</v>
      </c>
      <c r="BI68" s="325">
        <v>0.74193548387096775</v>
      </c>
      <c r="BJ68" s="323">
        <v>32</v>
      </c>
      <c r="BK68" s="132">
        <v>0.75</v>
      </c>
      <c r="BL68" s="414">
        <v>31</v>
      </c>
      <c r="BM68" s="415">
        <v>0.74193548387096775</v>
      </c>
      <c r="BN68" s="414">
        <v>34</v>
      </c>
      <c r="BO68" s="415">
        <v>0.73529411764705888</v>
      </c>
      <c r="BP68" s="414">
        <f>VLOOKUP(Table8897[[#This Row],[مؤسسات السوق المالية]],'[1]بحسب مؤسسة السوق المالية '!$D$14:$J$217,6,0)</f>
        <v>36</v>
      </c>
      <c r="BQ68" s="415">
        <f>VLOOKUP(Table8897[[#This Row],[مؤسسات السوق المالية]],'[1]بحسب مؤسسة السوق المالية '!$D$14:$J$217,7,0)</f>
        <v>0.75</v>
      </c>
    </row>
    <row r="69" spans="3:69" ht="16.5" thickBot="1">
      <c r="C69" s="324">
        <v>88</v>
      </c>
      <c r="D69" s="129" t="s">
        <v>513</v>
      </c>
      <c r="E69" s="129" t="s">
        <v>514</v>
      </c>
      <c r="F69" s="131">
        <v>39</v>
      </c>
      <c r="G69" s="132">
        <v>0.56000000000000005</v>
      </c>
      <c r="H69" s="131">
        <v>39</v>
      </c>
      <c r="I69" s="132">
        <v>0.59</v>
      </c>
      <c r="J69" s="131">
        <v>31</v>
      </c>
      <c r="K69" s="132">
        <v>0.57999999999999996</v>
      </c>
      <c r="L69" s="131">
        <v>29</v>
      </c>
      <c r="M69" s="132">
        <v>0.59</v>
      </c>
      <c r="N69" s="131">
        <v>25</v>
      </c>
      <c r="O69" s="132">
        <v>0.52</v>
      </c>
      <c r="P69" s="131">
        <v>27</v>
      </c>
      <c r="Q69" s="132">
        <v>0.56000000000000005</v>
      </c>
      <c r="R69" s="131">
        <v>30</v>
      </c>
      <c r="S69" s="132">
        <v>0.6</v>
      </c>
      <c r="T69" s="131">
        <v>26</v>
      </c>
      <c r="U69" s="132">
        <v>0.54</v>
      </c>
      <c r="V69" s="131">
        <v>26</v>
      </c>
      <c r="W69" s="132">
        <v>0.62</v>
      </c>
      <c r="X69" s="131">
        <v>25</v>
      </c>
      <c r="Y69" s="132">
        <v>0.6</v>
      </c>
      <c r="Z69" s="131">
        <v>24</v>
      </c>
      <c r="AA69" s="132">
        <v>0.58333333333333337</v>
      </c>
      <c r="AB69" s="131">
        <v>28</v>
      </c>
      <c r="AC69" s="132">
        <v>0.6785714285714286</v>
      </c>
      <c r="AD69" s="131">
        <v>27</v>
      </c>
      <c r="AE69" s="132">
        <v>0.66666666666666663</v>
      </c>
      <c r="AF69" s="131">
        <v>30</v>
      </c>
      <c r="AG69" s="132">
        <v>0.7</v>
      </c>
      <c r="AH69" s="131">
        <v>29</v>
      </c>
      <c r="AI69" s="132">
        <v>0.68965517241379315</v>
      </c>
      <c r="AJ69" s="131">
        <v>30</v>
      </c>
      <c r="AK69" s="132">
        <v>0.66666666666666663</v>
      </c>
      <c r="AL69" s="131">
        <v>31</v>
      </c>
      <c r="AM69" s="132">
        <v>0.70967741935483875</v>
      </c>
      <c r="AN69" s="131">
        <v>31</v>
      </c>
      <c r="AO69" s="132">
        <v>0.70967741935483875</v>
      </c>
      <c r="AP69" s="131">
        <v>29</v>
      </c>
      <c r="AQ69" s="132">
        <v>0.68965517241379315</v>
      </c>
      <c r="AR69" s="131">
        <v>29</v>
      </c>
      <c r="AS69" s="132">
        <v>0.68965517241379315</v>
      </c>
      <c r="AT69" s="131">
        <v>31</v>
      </c>
      <c r="AU69" s="132">
        <v>0.64516129032258063</v>
      </c>
      <c r="AV69" s="131">
        <v>32</v>
      </c>
      <c r="AW69" s="132">
        <v>0.69</v>
      </c>
      <c r="AX69" s="131">
        <v>56</v>
      </c>
      <c r="AY69" s="132">
        <v>0.7857142857142857</v>
      </c>
      <c r="AZ69" s="131">
        <v>37</v>
      </c>
      <c r="BA69" s="132">
        <v>0.7567567567567568</v>
      </c>
      <c r="BB69" s="131">
        <v>39</v>
      </c>
      <c r="BC69" s="132">
        <v>0.74358974358974361</v>
      </c>
      <c r="BD69" s="131">
        <v>39</v>
      </c>
      <c r="BE69" s="132">
        <v>0.74358974358974361</v>
      </c>
      <c r="BF69" s="323">
        <v>35</v>
      </c>
      <c r="BG69" s="325">
        <v>0.7142857142857143</v>
      </c>
      <c r="BH69" s="323">
        <v>38</v>
      </c>
      <c r="BI69" s="325">
        <v>0.73684210526315785</v>
      </c>
      <c r="BJ69" s="323">
        <v>34</v>
      </c>
      <c r="BK69" s="132">
        <v>0.76</v>
      </c>
      <c r="BL69" s="414">
        <v>39</v>
      </c>
      <c r="BM69" s="415">
        <v>0.69230769230769229</v>
      </c>
      <c r="BN69" s="414">
        <v>39</v>
      </c>
      <c r="BO69" s="415">
        <v>0.71794871794871795</v>
      </c>
      <c r="BP69" s="414">
        <f>VLOOKUP(Table8897[[#This Row],[مؤسسات السوق المالية]],'[1]بحسب مؤسسة السوق المالية '!$D$14:$J$217,6,0)</f>
        <v>36</v>
      </c>
      <c r="BQ69" s="415">
        <f>VLOOKUP(Table8897[[#This Row],[مؤسسات السوق المالية]],'[1]بحسب مؤسسة السوق المالية '!$D$14:$J$217,7,0)</f>
        <v>0.69444444444444442</v>
      </c>
    </row>
    <row r="70" spans="3:69" ht="45" customHeight="1" thickBot="1">
      <c r="C70" s="324">
        <v>91</v>
      </c>
      <c r="D70" s="129" t="s">
        <v>466</v>
      </c>
      <c r="E70" s="129" t="s">
        <v>467</v>
      </c>
      <c r="F70" s="131">
        <v>34</v>
      </c>
      <c r="G70" s="132">
        <v>0.74</v>
      </c>
      <c r="H70" s="131">
        <v>33</v>
      </c>
      <c r="I70" s="132">
        <v>0.73</v>
      </c>
      <c r="J70" s="131">
        <v>33</v>
      </c>
      <c r="K70" s="132">
        <v>0.76</v>
      </c>
      <c r="L70" s="131">
        <v>33</v>
      </c>
      <c r="M70" s="132">
        <v>0.73</v>
      </c>
      <c r="N70" s="131">
        <v>33</v>
      </c>
      <c r="O70" s="132">
        <v>0.72727272727272729</v>
      </c>
      <c r="P70" s="131">
        <v>32</v>
      </c>
      <c r="Q70" s="132">
        <v>0.75</v>
      </c>
      <c r="R70" s="131">
        <v>32</v>
      </c>
      <c r="S70" s="132">
        <v>0.75</v>
      </c>
      <c r="T70" s="131">
        <v>33</v>
      </c>
      <c r="U70" s="132">
        <v>0.76</v>
      </c>
      <c r="V70" s="131">
        <v>33</v>
      </c>
      <c r="W70" s="132">
        <v>0.76</v>
      </c>
      <c r="X70" s="131">
        <v>32</v>
      </c>
      <c r="Y70" s="132">
        <v>0.75</v>
      </c>
      <c r="Z70" s="131">
        <v>31</v>
      </c>
      <c r="AA70" s="132">
        <v>0.77419354838709675</v>
      </c>
      <c r="AB70" s="131">
        <v>31</v>
      </c>
      <c r="AC70" s="132">
        <v>0.74193548387096775</v>
      </c>
      <c r="AD70" s="131">
        <v>31</v>
      </c>
      <c r="AE70" s="132">
        <v>0.74193548387096775</v>
      </c>
      <c r="AF70" s="131">
        <v>33</v>
      </c>
      <c r="AG70" s="132">
        <v>0.75757575757575757</v>
      </c>
      <c r="AH70" s="131">
        <v>33</v>
      </c>
      <c r="AI70" s="132">
        <v>0.75757575757575757</v>
      </c>
      <c r="AJ70" s="131">
        <v>34</v>
      </c>
      <c r="AK70" s="132">
        <v>0.76470588235294112</v>
      </c>
      <c r="AL70" s="131">
        <v>34</v>
      </c>
      <c r="AM70" s="132">
        <v>0.76470588235294112</v>
      </c>
      <c r="AN70" s="131">
        <v>28</v>
      </c>
      <c r="AO70" s="132">
        <v>0.7142857142857143</v>
      </c>
      <c r="AP70" s="131">
        <v>33</v>
      </c>
      <c r="AQ70" s="132">
        <v>0.69696969696969702</v>
      </c>
      <c r="AR70" s="131">
        <v>33</v>
      </c>
      <c r="AS70" s="132">
        <v>0.69696969696969702</v>
      </c>
      <c r="AT70" s="131">
        <v>33</v>
      </c>
      <c r="AU70" s="132">
        <v>0.69696969696969702</v>
      </c>
      <c r="AV70" s="131">
        <v>34</v>
      </c>
      <c r="AW70" s="132">
        <v>0.71</v>
      </c>
      <c r="AX70" s="131">
        <v>34</v>
      </c>
      <c r="AY70" s="132">
        <v>0.70588235294117652</v>
      </c>
      <c r="AZ70" s="131">
        <v>33</v>
      </c>
      <c r="BA70" s="132">
        <v>0.66666666666666663</v>
      </c>
      <c r="BB70" s="131">
        <v>34</v>
      </c>
      <c r="BC70" s="132">
        <v>0.67647058823529416</v>
      </c>
      <c r="BD70" s="131">
        <v>33</v>
      </c>
      <c r="BE70" s="132">
        <v>0.66666666666666663</v>
      </c>
      <c r="BF70" s="323">
        <v>35</v>
      </c>
      <c r="BG70" s="325">
        <v>0.68571428571428572</v>
      </c>
      <c r="BH70" s="323">
        <v>35</v>
      </c>
      <c r="BI70" s="325">
        <v>0.68571428571428572</v>
      </c>
      <c r="BJ70" s="323">
        <v>34</v>
      </c>
      <c r="BK70" s="132">
        <v>0.71</v>
      </c>
      <c r="BL70" s="414">
        <v>35</v>
      </c>
      <c r="BM70" s="415">
        <v>0.7142857142857143</v>
      </c>
      <c r="BN70" s="414">
        <v>35</v>
      </c>
      <c r="BO70" s="415">
        <v>0.7142857142857143</v>
      </c>
      <c r="BP70" s="414">
        <f>VLOOKUP(Table8897[[#This Row],[مؤسسات السوق المالية]],'[1]بحسب مؤسسة السوق المالية '!$D$14:$J$217,6,0)</f>
        <v>36</v>
      </c>
      <c r="BQ70" s="415">
        <f>VLOOKUP(Table8897[[#This Row],[مؤسسات السوق المالية]],'[1]بحسب مؤسسة السوق المالية '!$D$14:$J$217,7,0)</f>
        <v>0.72222222222222221</v>
      </c>
    </row>
    <row r="71" spans="3:69" ht="45" customHeight="1" thickBot="1">
      <c r="C71" s="324">
        <v>92</v>
      </c>
      <c r="D71" s="129" t="s">
        <v>560</v>
      </c>
      <c r="E71" s="129" t="s">
        <v>561</v>
      </c>
      <c r="F71" s="131">
        <v>48</v>
      </c>
      <c r="G71" s="132">
        <v>0.52</v>
      </c>
      <c r="H71" s="131">
        <v>48</v>
      </c>
      <c r="I71" s="132">
        <v>0.48</v>
      </c>
      <c r="J71" s="131">
        <v>48</v>
      </c>
      <c r="K71" s="132">
        <v>0.48</v>
      </c>
      <c r="L71" s="131">
        <v>46</v>
      </c>
      <c r="M71" s="132">
        <v>0.59</v>
      </c>
      <c r="N71" s="131">
        <v>31</v>
      </c>
      <c r="O71" s="132">
        <v>0.4838709677419355</v>
      </c>
      <c r="P71" s="131">
        <v>40</v>
      </c>
      <c r="Q71" s="132">
        <v>0.63</v>
      </c>
      <c r="R71" s="131">
        <v>39</v>
      </c>
      <c r="S71" s="132">
        <v>0.62</v>
      </c>
      <c r="T71" s="131">
        <v>41</v>
      </c>
      <c r="U71" s="132">
        <v>0.63</v>
      </c>
      <c r="V71" s="131">
        <v>51</v>
      </c>
      <c r="W71" s="132">
        <v>0.75</v>
      </c>
      <c r="X71" s="131">
        <v>43</v>
      </c>
      <c r="Y71" s="132">
        <v>0.69767441860465118</v>
      </c>
      <c r="Z71" s="131">
        <v>35</v>
      </c>
      <c r="AA71" s="132">
        <v>0.68571428571428572</v>
      </c>
      <c r="AB71" s="131">
        <v>38</v>
      </c>
      <c r="AC71" s="132">
        <v>0.76315789473684215</v>
      </c>
      <c r="AD71" s="131">
        <v>41</v>
      </c>
      <c r="AE71" s="132">
        <v>0.80487804878048785</v>
      </c>
      <c r="AF71" s="131">
        <v>40</v>
      </c>
      <c r="AG71" s="132">
        <v>0.82499999999999996</v>
      </c>
      <c r="AH71" s="131">
        <v>43</v>
      </c>
      <c r="AI71" s="132">
        <v>0.76744186046511631</v>
      </c>
      <c r="AJ71" s="131">
        <v>41</v>
      </c>
      <c r="AK71" s="132">
        <v>0.73</v>
      </c>
      <c r="AL71" s="131">
        <v>44</v>
      </c>
      <c r="AM71" s="132">
        <v>0.72727272727272729</v>
      </c>
      <c r="AN71" s="131">
        <v>40</v>
      </c>
      <c r="AO71" s="132">
        <v>0.7</v>
      </c>
      <c r="AP71" s="131">
        <v>41</v>
      </c>
      <c r="AQ71" s="132">
        <v>0.73170731707317072</v>
      </c>
      <c r="AR71" s="131">
        <v>40</v>
      </c>
      <c r="AS71" s="132">
        <v>0.72499999999999998</v>
      </c>
      <c r="AT71" s="131">
        <v>35</v>
      </c>
      <c r="AU71" s="132">
        <v>0.68571428571428572</v>
      </c>
      <c r="AV71" s="131">
        <v>35</v>
      </c>
      <c r="AW71" s="132">
        <v>0.74</v>
      </c>
      <c r="AX71" s="131">
        <v>30</v>
      </c>
      <c r="AY71" s="132">
        <v>0.7</v>
      </c>
      <c r="AZ71" s="131">
        <v>34</v>
      </c>
      <c r="BA71" s="132">
        <v>0.79411764705882348</v>
      </c>
      <c r="BB71" s="131">
        <v>36</v>
      </c>
      <c r="BC71" s="132">
        <v>0.75</v>
      </c>
      <c r="BD71" s="131">
        <v>39</v>
      </c>
      <c r="BE71" s="132">
        <v>0.76923076923076927</v>
      </c>
      <c r="BF71" s="323">
        <v>43</v>
      </c>
      <c r="BG71" s="325">
        <v>0.76744186046511631</v>
      </c>
      <c r="BH71" s="323">
        <v>43</v>
      </c>
      <c r="BI71" s="325">
        <v>0.76744186046511631</v>
      </c>
      <c r="BJ71" s="323">
        <v>41</v>
      </c>
      <c r="BK71" s="132">
        <v>0.76</v>
      </c>
      <c r="BL71" s="414">
        <v>39</v>
      </c>
      <c r="BM71" s="415">
        <v>0.71794871794871795</v>
      </c>
      <c r="BN71" s="414">
        <v>38</v>
      </c>
      <c r="BO71" s="415">
        <v>0.71052631578947367</v>
      </c>
      <c r="BP71" s="414">
        <f>VLOOKUP(Table8897[[#This Row],[مؤسسات السوق المالية]],'[1]بحسب مؤسسة السوق المالية '!$D$14:$J$217,6,0)</f>
        <v>36</v>
      </c>
      <c r="BQ71" s="415">
        <f>VLOOKUP(Table8897[[#This Row],[مؤسسات السوق المالية]],'[1]بحسب مؤسسة السوق المالية '!$D$14:$J$217,7,0)</f>
        <v>0.69444444444444442</v>
      </c>
    </row>
    <row r="72" spans="3:69" ht="45" customHeight="1" thickBot="1">
      <c r="C72" s="324">
        <v>115</v>
      </c>
      <c r="D72" s="129" t="s">
        <v>460</v>
      </c>
      <c r="E72" s="129" t="s">
        <v>461</v>
      </c>
      <c r="F72" s="131">
        <v>26</v>
      </c>
      <c r="G72" s="132">
        <v>0.57999999999999996</v>
      </c>
      <c r="H72" s="131">
        <v>27</v>
      </c>
      <c r="I72" s="132">
        <v>0.56000000000000005</v>
      </c>
      <c r="J72" s="131">
        <v>27</v>
      </c>
      <c r="K72" s="132">
        <v>0.56000000000000005</v>
      </c>
      <c r="L72" s="131">
        <v>25</v>
      </c>
      <c r="M72" s="132">
        <v>0.52</v>
      </c>
      <c r="N72" s="131">
        <v>25</v>
      </c>
      <c r="O72" s="132">
        <v>0.56000000000000005</v>
      </c>
      <c r="P72" s="131">
        <v>25</v>
      </c>
      <c r="Q72" s="132">
        <v>0.56000000000000005</v>
      </c>
      <c r="R72" s="131">
        <v>26</v>
      </c>
      <c r="S72" s="132">
        <v>0.5</v>
      </c>
      <c r="T72" s="131">
        <v>25</v>
      </c>
      <c r="U72" s="132">
        <v>0.52</v>
      </c>
      <c r="V72" s="131">
        <v>32</v>
      </c>
      <c r="W72" s="132">
        <v>0.56000000000000005</v>
      </c>
      <c r="X72" s="131">
        <v>30</v>
      </c>
      <c r="Y72" s="132">
        <v>0.53333333333333333</v>
      </c>
      <c r="Z72" s="131">
        <v>31</v>
      </c>
      <c r="AA72" s="132">
        <v>0.54838709677419351</v>
      </c>
      <c r="AB72" s="131">
        <v>27</v>
      </c>
      <c r="AC72" s="132">
        <v>0.55555555555555558</v>
      </c>
      <c r="AD72" s="131">
        <v>28</v>
      </c>
      <c r="AE72" s="132">
        <v>0.5357142857142857</v>
      </c>
      <c r="AF72" s="131">
        <v>28</v>
      </c>
      <c r="AG72" s="132">
        <v>0.5357142857142857</v>
      </c>
      <c r="AH72" s="131">
        <v>28</v>
      </c>
      <c r="AI72" s="132">
        <v>0.5357142857142857</v>
      </c>
      <c r="AJ72" s="131">
        <v>30</v>
      </c>
      <c r="AK72" s="132">
        <v>0.53333333333333333</v>
      </c>
      <c r="AL72" s="131">
        <v>29</v>
      </c>
      <c r="AM72" s="132">
        <v>0.51724137931034486</v>
      </c>
      <c r="AN72" s="131">
        <v>28</v>
      </c>
      <c r="AO72" s="132">
        <v>0.5</v>
      </c>
      <c r="AP72" s="131">
        <v>30</v>
      </c>
      <c r="AQ72" s="132">
        <v>0.53333333333333333</v>
      </c>
      <c r="AR72" s="131">
        <v>34</v>
      </c>
      <c r="AS72" s="132">
        <v>0.55882352941176472</v>
      </c>
      <c r="AT72" s="131">
        <v>30</v>
      </c>
      <c r="AU72" s="132">
        <v>0.5</v>
      </c>
      <c r="AV72" s="131">
        <v>29</v>
      </c>
      <c r="AW72" s="132">
        <v>0.51724137931034486</v>
      </c>
      <c r="AX72" s="131">
        <v>29</v>
      </c>
      <c r="AY72" s="132">
        <v>0.55172413793103448</v>
      </c>
      <c r="AZ72" s="131">
        <v>29</v>
      </c>
      <c r="BA72" s="132">
        <v>0.51724137931034486</v>
      </c>
      <c r="BB72" s="131">
        <v>29</v>
      </c>
      <c r="BC72" s="132">
        <v>0.51724137931034486</v>
      </c>
      <c r="BD72" s="131">
        <v>30</v>
      </c>
      <c r="BE72" s="132">
        <v>0.53333333333333333</v>
      </c>
      <c r="BF72" s="323">
        <v>32</v>
      </c>
      <c r="BG72" s="325">
        <v>0.59375</v>
      </c>
      <c r="BH72" s="323">
        <v>31</v>
      </c>
      <c r="BI72" s="325">
        <v>0.61290322580645162</v>
      </c>
      <c r="BJ72" s="323">
        <v>33</v>
      </c>
      <c r="BK72" s="132">
        <v>0.61</v>
      </c>
      <c r="BL72" s="414">
        <v>33</v>
      </c>
      <c r="BM72" s="415">
        <v>0.60606060606060608</v>
      </c>
      <c r="BN72" s="414">
        <v>34</v>
      </c>
      <c r="BO72" s="415">
        <v>0.6470588235294118</v>
      </c>
      <c r="BP72" s="414">
        <f>VLOOKUP(Table8897[[#This Row],[مؤسسات السوق المالية]],'[1]بحسب مؤسسة السوق المالية '!$D$14:$J$217,6,0)</f>
        <v>36</v>
      </c>
      <c r="BQ72" s="415">
        <f>VLOOKUP(Table8897[[#This Row],[مؤسسات السوق المالية]],'[1]بحسب مؤسسة السوق المالية '!$D$14:$J$217,7,0)</f>
        <v>0.61111111111111116</v>
      </c>
    </row>
    <row r="73" spans="3:69" ht="45" customHeight="1" thickBot="1">
      <c r="C73" s="324">
        <v>116</v>
      </c>
      <c r="D73" s="129" t="s">
        <v>542</v>
      </c>
      <c r="E73" s="129" t="s">
        <v>543</v>
      </c>
      <c r="F73" s="131">
        <v>35</v>
      </c>
      <c r="G73" s="132">
        <v>0.49</v>
      </c>
      <c r="H73" s="131">
        <v>39</v>
      </c>
      <c r="I73" s="132">
        <v>0.51</v>
      </c>
      <c r="J73" s="131">
        <v>39</v>
      </c>
      <c r="K73" s="132">
        <v>0.51</v>
      </c>
      <c r="L73" s="131">
        <v>37</v>
      </c>
      <c r="M73" s="132">
        <v>0.51</v>
      </c>
      <c r="N73" s="131">
        <v>37</v>
      </c>
      <c r="O73" s="132">
        <v>0.54054054054054057</v>
      </c>
      <c r="P73" s="131">
        <v>35</v>
      </c>
      <c r="Q73" s="132">
        <v>0.51</v>
      </c>
      <c r="R73" s="131">
        <v>30</v>
      </c>
      <c r="S73" s="132">
        <v>0.56999999999999995</v>
      </c>
      <c r="T73" s="131">
        <v>26</v>
      </c>
      <c r="U73" s="132">
        <v>0.62</v>
      </c>
      <c r="V73" s="131">
        <v>26</v>
      </c>
      <c r="W73" s="132">
        <v>0.62</v>
      </c>
      <c r="X73" s="131">
        <v>23</v>
      </c>
      <c r="Y73" s="132">
        <v>0.60869565217391308</v>
      </c>
      <c r="Z73" s="131">
        <v>20</v>
      </c>
      <c r="AA73" s="132">
        <v>0.65</v>
      </c>
      <c r="AB73" s="131">
        <v>20</v>
      </c>
      <c r="AC73" s="132">
        <v>0.65</v>
      </c>
      <c r="AD73" s="131">
        <v>19</v>
      </c>
      <c r="AE73" s="132">
        <v>0.63157894736842102</v>
      </c>
      <c r="AF73" s="131">
        <v>14</v>
      </c>
      <c r="AG73" s="132">
        <v>0.6428571428571429</v>
      </c>
      <c r="AH73" s="131">
        <v>16</v>
      </c>
      <c r="AI73" s="132">
        <v>0.75</v>
      </c>
      <c r="AJ73" s="131">
        <v>18</v>
      </c>
      <c r="AK73" s="132">
        <v>0.66666666666666663</v>
      </c>
      <c r="AL73" s="131">
        <v>18</v>
      </c>
      <c r="AM73" s="132">
        <v>0.66666666666666663</v>
      </c>
      <c r="AN73" s="131">
        <v>20</v>
      </c>
      <c r="AO73" s="132">
        <v>0.65</v>
      </c>
      <c r="AP73" s="131">
        <v>23</v>
      </c>
      <c r="AQ73" s="132">
        <v>0.65217391304347827</v>
      </c>
      <c r="AR73" s="131">
        <v>20</v>
      </c>
      <c r="AS73" s="132">
        <v>0.6</v>
      </c>
      <c r="AT73" s="131">
        <v>26</v>
      </c>
      <c r="AU73" s="132">
        <v>0.65384615384615385</v>
      </c>
      <c r="AV73" s="131">
        <v>26</v>
      </c>
      <c r="AW73" s="132">
        <v>0.69</v>
      </c>
      <c r="AX73" s="131">
        <v>25</v>
      </c>
      <c r="AY73" s="132">
        <v>0.88</v>
      </c>
      <c r="AZ73" s="131">
        <v>28</v>
      </c>
      <c r="BA73" s="132">
        <v>0.6785714285714286</v>
      </c>
      <c r="BB73" s="131">
        <v>27</v>
      </c>
      <c r="BC73" s="132">
        <v>0.59259259259259256</v>
      </c>
      <c r="BD73" s="131">
        <v>32</v>
      </c>
      <c r="BE73" s="132">
        <v>0.625</v>
      </c>
      <c r="BF73" s="323">
        <v>34</v>
      </c>
      <c r="BG73" s="325">
        <v>0.67647058823529416</v>
      </c>
      <c r="BH73" s="323">
        <v>31</v>
      </c>
      <c r="BI73" s="325">
        <v>0.70967741935483875</v>
      </c>
      <c r="BJ73" s="323">
        <v>27</v>
      </c>
      <c r="BK73" s="132">
        <v>0.7</v>
      </c>
      <c r="BL73" s="414">
        <v>32</v>
      </c>
      <c r="BM73" s="415">
        <v>0.65625</v>
      </c>
      <c r="BN73" s="414">
        <v>31</v>
      </c>
      <c r="BO73" s="415">
        <v>0.64516129032258063</v>
      </c>
      <c r="BP73" s="414">
        <f>VLOOKUP(Table8897[[#This Row],[مؤسسات السوق المالية]],'[1]بحسب مؤسسة السوق المالية '!$D$14:$J$217,6,0)</f>
        <v>35</v>
      </c>
      <c r="BQ73" s="415">
        <f>VLOOKUP(Table8897[[#This Row],[مؤسسات السوق المالية]],'[1]بحسب مؤسسة السوق المالية '!$D$14:$J$217,7,0)</f>
        <v>0.62857142857142856</v>
      </c>
    </row>
    <row r="74" spans="3:69" ht="45" customHeight="1" thickBot="1">
      <c r="C74" s="324">
        <v>136</v>
      </c>
      <c r="D74" s="129" t="s">
        <v>473</v>
      </c>
      <c r="E74" s="129" t="s">
        <v>474</v>
      </c>
      <c r="F74" s="131">
        <v>32</v>
      </c>
      <c r="G74" s="132">
        <v>0.5</v>
      </c>
      <c r="H74" s="131">
        <v>35</v>
      </c>
      <c r="I74" s="132">
        <v>0.51</v>
      </c>
      <c r="J74" s="131">
        <v>35</v>
      </c>
      <c r="K74" s="132">
        <v>0.54</v>
      </c>
      <c r="L74" s="131">
        <v>34</v>
      </c>
      <c r="M74" s="132">
        <v>0.53</v>
      </c>
      <c r="N74" s="131">
        <v>33</v>
      </c>
      <c r="O74" s="132">
        <v>0.60606060606060608</v>
      </c>
      <c r="P74" s="131">
        <v>32</v>
      </c>
      <c r="Q74" s="132">
        <v>0.59</v>
      </c>
      <c r="R74" s="131">
        <v>32</v>
      </c>
      <c r="S74" s="132">
        <v>0.59</v>
      </c>
      <c r="T74" s="131">
        <v>34</v>
      </c>
      <c r="U74" s="132">
        <v>0.59</v>
      </c>
      <c r="V74" s="131">
        <v>34</v>
      </c>
      <c r="W74" s="132">
        <v>0.62</v>
      </c>
      <c r="X74" s="131">
        <v>35</v>
      </c>
      <c r="Y74" s="132">
        <v>0.65714285714285714</v>
      </c>
      <c r="Z74" s="131">
        <v>33</v>
      </c>
      <c r="AA74" s="132">
        <v>0.5757575757575758</v>
      </c>
      <c r="AB74" s="131">
        <v>34</v>
      </c>
      <c r="AC74" s="132">
        <v>0.58823529411764708</v>
      </c>
      <c r="AD74" s="131">
        <v>24</v>
      </c>
      <c r="AE74" s="132">
        <v>0.5</v>
      </c>
      <c r="AF74" s="131">
        <v>21</v>
      </c>
      <c r="AG74" s="132">
        <v>0.47619047619047616</v>
      </c>
      <c r="AH74" s="131">
        <v>23</v>
      </c>
      <c r="AI74" s="132">
        <v>0.56521739130434778</v>
      </c>
      <c r="AJ74" s="131">
        <v>25</v>
      </c>
      <c r="AK74" s="132">
        <v>0.56000000000000005</v>
      </c>
      <c r="AL74" s="131">
        <v>26</v>
      </c>
      <c r="AM74" s="132">
        <v>0.57692307692307687</v>
      </c>
      <c r="AN74" s="131">
        <v>24</v>
      </c>
      <c r="AO74" s="132">
        <v>0.625</v>
      </c>
      <c r="AP74" s="131">
        <v>27</v>
      </c>
      <c r="AQ74" s="132">
        <v>0.62962962962962965</v>
      </c>
      <c r="AR74" s="131">
        <v>27</v>
      </c>
      <c r="AS74" s="132">
        <v>0.62962962962962965</v>
      </c>
      <c r="AT74" s="131">
        <v>28</v>
      </c>
      <c r="AU74" s="132">
        <v>0.6785714285714286</v>
      </c>
      <c r="AV74" s="131">
        <v>32</v>
      </c>
      <c r="AW74" s="132">
        <v>0.63</v>
      </c>
      <c r="AX74" s="131">
        <v>29</v>
      </c>
      <c r="AY74" s="132">
        <v>0.62068965517241381</v>
      </c>
      <c r="AZ74" s="131">
        <v>30</v>
      </c>
      <c r="BA74" s="132">
        <v>0.6</v>
      </c>
      <c r="BB74" s="131">
        <v>33</v>
      </c>
      <c r="BC74" s="132">
        <v>0.60606060606060608</v>
      </c>
      <c r="BD74" s="131">
        <v>33</v>
      </c>
      <c r="BE74" s="132">
        <v>0.60606060606060608</v>
      </c>
      <c r="BF74" s="323">
        <v>29</v>
      </c>
      <c r="BG74" s="325">
        <v>0.65517241379310343</v>
      </c>
      <c r="BH74" s="323">
        <v>31</v>
      </c>
      <c r="BI74" s="325">
        <v>0.70967741935483875</v>
      </c>
      <c r="BJ74" s="323">
        <v>29</v>
      </c>
      <c r="BK74" s="132">
        <v>0.55000000000000004</v>
      </c>
      <c r="BL74" s="416">
        <v>32</v>
      </c>
      <c r="BM74" s="417">
        <v>0.625</v>
      </c>
      <c r="BN74" s="416">
        <v>31</v>
      </c>
      <c r="BO74" s="415">
        <v>0.58064516129032262</v>
      </c>
      <c r="BP74" s="416">
        <f>VLOOKUP(Table8897[[#This Row],[مؤسسات السوق المالية]],'[1]بحسب مؤسسة السوق المالية '!$D$14:$J$217,6,0)</f>
        <v>33</v>
      </c>
      <c r="BQ74" s="415">
        <f>VLOOKUP(Table8897[[#This Row],[مؤسسات السوق المالية]],'[1]بحسب مؤسسة السوق المالية '!$D$14:$J$217,7,0)</f>
        <v>0.60606060606060608</v>
      </c>
    </row>
    <row r="75" spans="3:69" ht="45" customHeight="1" thickBot="1">
      <c r="C75" s="324">
        <v>36</v>
      </c>
      <c r="D75" s="129" t="s">
        <v>697</v>
      </c>
      <c r="E75" s="129" t="s">
        <v>698</v>
      </c>
      <c r="F75" s="131" t="s">
        <v>5</v>
      </c>
      <c r="G75" s="132" t="s">
        <v>5</v>
      </c>
      <c r="H75" s="131" t="s">
        <v>5</v>
      </c>
      <c r="I75" s="132" t="s">
        <v>5</v>
      </c>
      <c r="J75" s="131" t="s">
        <v>5</v>
      </c>
      <c r="K75" s="132" t="s">
        <v>5</v>
      </c>
      <c r="L75" s="131" t="s">
        <v>5</v>
      </c>
      <c r="M75" s="132" t="s">
        <v>5</v>
      </c>
      <c r="N75" s="131" t="s">
        <v>5</v>
      </c>
      <c r="O75" s="132" t="s">
        <v>5</v>
      </c>
      <c r="P75" s="131" t="s">
        <v>5</v>
      </c>
      <c r="Q75" s="132" t="s">
        <v>5</v>
      </c>
      <c r="R75" s="131" t="s">
        <v>5</v>
      </c>
      <c r="S75" s="132" t="s">
        <v>5</v>
      </c>
      <c r="T75" s="131" t="s">
        <v>5</v>
      </c>
      <c r="U75" s="132" t="s">
        <v>5</v>
      </c>
      <c r="V75" s="131" t="s">
        <v>5</v>
      </c>
      <c r="W75" s="132" t="s">
        <v>5</v>
      </c>
      <c r="X75" s="131" t="s">
        <v>5</v>
      </c>
      <c r="Y75" s="132" t="s">
        <v>5</v>
      </c>
      <c r="Z75" s="131" t="s">
        <v>5</v>
      </c>
      <c r="AA75" s="132" t="s">
        <v>5</v>
      </c>
      <c r="AB75" s="131" t="s">
        <v>5</v>
      </c>
      <c r="AC75" s="132" t="s">
        <v>5</v>
      </c>
      <c r="AD75" s="131" t="s">
        <v>5</v>
      </c>
      <c r="AE75" s="132" t="s">
        <v>5</v>
      </c>
      <c r="AF75" s="131" t="s">
        <v>5</v>
      </c>
      <c r="AG75" s="132" t="s">
        <v>5</v>
      </c>
      <c r="AH75" s="131" t="s">
        <v>5</v>
      </c>
      <c r="AI75" s="132" t="s">
        <v>5</v>
      </c>
      <c r="AJ75" s="131" t="s">
        <v>5</v>
      </c>
      <c r="AK75" s="132" t="s">
        <v>5</v>
      </c>
      <c r="AL75" s="131" t="s">
        <v>5</v>
      </c>
      <c r="AM75" s="132" t="s">
        <v>5</v>
      </c>
      <c r="AN75" s="131" t="s">
        <v>5</v>
      </c>
      <c r="AO75" s="132" t="s">
        <v>5</v>
      </c>
      <c r="AP75" s="131">
        <v>0</v>
      </c>
      <c r="AQ75" s="132">
        <v>0</v>
      </c>
      <c r="AR75" s="131">
        <v>0</v>
      </c>
      <c r="AS75" s="132">
        <v>0</v>
      </c>
      <c r="AT75" s="131">
        <v>11</v>
      </c>
      <c r="AU75" s="132">
        <v>0.90909090909090906</v>
      </c>
      <c r="AV75" s="131">
        <v>17</v>
      </c>
      <c r="AW75" s="132">
        <v>0.71</v>
      </c>
      <c r="AX75" s="131">
        <v>19</v>
      </c>
      <c r="AY75" s="132">
        <v>0.63157894736842102</v>
      </c>
      <c r="AZ75" s="131">
        <v>21</v>
      </c>
      <c r="BA75" s="132">
        <v>0.76190476190476186</v>
      </c>
      <c r="BB75" s="131">
        <v>21</v>
      </c>
      <c r="BC75" s="132">
        <v>0.76190476190476186</v>
      </c>
      <c r="BD75" s="131">
        <v>21</v>
      </c>
      <c r="BE75" s="132">
        <v>0.76190476190476186</v>
      </c>
      <c r="BF75" s="323">
        <v>22</v>
      </c>
      <c r="BG75" s="325">
        <v>0.77272727272727271</v>
      </c>
      <c r="BH75" s="323">
        <v>22</v>
      </c>
      <c r="BI75" s="325">
        <v>0.77272727272727271</v>
      </c>
      <c r="BJ75" s="323">
        <v>24</v>
      </c>
      <c r="BK75" s="132">
        <v>0.75</v>
      </c>
      <c r="BL75" s="414">
        <v>27</v>
      </c>
      <c r="BM75" s="415">
        <v>0.77777777777777779</v>
      </c>
      <c r="BN75" s="414">
        <v>31</v>
      </c>
      <c r="BO75" s="415">
        <v>0.83870967741935487</v>
      </c>
      <c r="BP75" s="414">
        <f>VLOOKUP(Table8897[[#This Row],[مؤسسات السوق المالية]],'[1]بحسب مؤسسة السوق المالية '!$D$14:$J$217,6,0)</f>
        <v>32</v>
      </c>
      <c r="BQ75" s="415">
        <f>VLOOKUP(Table8897[[#This Row],[مؤسسات السوق المالية]],'[1]بحسب مؤسسة السوق المالية '!$D$14:$J$217,7,0)</f>
        <v>0.78125</v>
      </c>
    </row>
    <row r="76" spans="3:69" ht="45" customHeight="1" thickBot="1">
      <c r="C76" s="324">
        <v>47</v>
      </c>
      <c r="D76" s="129" t="s">
        <v>680</v>
      </c>
      <c r="E76" s="129" t="s">
        <v>579</v>
      </c>
      <c r="F76" s="131">
        <v>7</v>
      </c>
      <c r="G76" s="132">
        <v>0.28999999999999998</v>
      </c>
      <c r="H76" s="131">
        <v>5</v>
      </c>
      <c r="I76" s="132">
        <v>0.8</v>
      </c>
      <c r="J76" s="131">
        <v>8</v>
      </c>
      <c r="K76" s="132">
        <v>1</v>
      </c>
      <c r="L76" s="131">
        <v>15</v>
      </c>
      <c r="M76" s="132">
        <v>1</v>
      </c>
      <c r="N76" s="131">
        <v>14</v>
      </c>
      <c r="O76" s="132">
        <v>1</v>
      </c>
      <c r="P76" s="131">
        <v>15</v>
      </c>
      <c r="Q76" s="132">
        <v>1</v>
      </c>
      <c r="R76" s="131">
        <v>12</v>
      </c>
      <c r="S76" s="132">
        <v>1</v>
      </c>
      <c r="T76" s="131">
        <v>10</v>
      </c>
      <c r="U76" s="132">
        <v>1</v>
      </c>
      <c r="V76" s="131">
        <v>8</v>
      </c>
      <c r="W76" s="132">
        <v>1</v>
      </c>
      <c r="X76" s="131">
        <v>10</v>
      </c>
      <c r="Y76" s="132">
        <v>1</v>
      </c>
      <c r="Z76" s="131">
        <v>9</v>
      </c>
      <c r="AA76" s="132">
        <v>1</v>
      </c>
      <c r="AB76" s="131">
        <v>10</v>
      </c>
      <c r="AC76" s="132">
        <v>0.9</v>
      </c>
      <c r="AD76" s="131">
        <v>12</v>
      </c>
      <c r="AE76" s="132">
        <v>0.91666666666666663</v>
      </c>
      <c r="AF76" s="131">
        <v>17</v>
      </c>
      <c r="AG76" s="132">
        <v>0.88235294117647056</v>
      </c>
      <c r="AH76" s="131">
        <v>17</v>
      </c>
      <c r="AI76" s="132">
        <v>0.88235294117647056</v>
      </c>
      <c r="AJ76" s="131">
        <v>25</v>
      </c>
      <c r="AK76" s="132">
        <v>0.8</v>
      </c>
      <c r="AL76" s="131">
        <v>25</v>
      </c>
      <c r="AM76" s="132">
        <v>0.84</v>
      </c>
      <c r="AN76" s="131">
        <v>31</v>
      </c>
      <c r="AO76" s="132">
        <v>0.83870967741935487</v>
      </c>
      <c r="AP76" s="131">
        <v>28</v>
      </c>
      <c r="AQ76" s="132">
        <v>0.75</v>
      </c>
      <c r="AR76" s="131">
        <v>25</v>
      </c>
      <c r="AS76" s="132">
        <v>0.72</v>
      </c>
      <c r="AT76" s="131">
        <v>37</v>
      </c>
      <c r="AU76" s="132">
        <v>0.83783783783783783</v>
      </c>
      <c r="AV76" s="131">
        <v>34</v>
      </c>
      <c r="AW76" s="132">
        <v>0.76</v>
      </c>
      <c r="AX76" s="131">
        <v>31</v>
      </c>
      <c r="AY76" s="132">
        <v>0.64516129032258063</v>
      </c>
      <c r="AZ76" s="131">
        <v>33</v>
      </c>
      <c r="BA76" s="132">
        <v>0.78787878787878785</v>
      </c>
      <c r="BB76" s="131">
        <v>36</v>
      </c>
      <c r="BC76" s="132">
        <v>0.80555555555555558</v>
      </c>
      <c r="BD76" s="131">
        <v>38</v>
      </c>
      <c r="BE76" s="132">
        <v>0.84210526315789469</v>
      </c>
      <c r="BF76" s="323">
        <v>37</v>
      </c>
      <c r="BG76" s="325">
        <v>0.78378378378378377</v>
      </c>
      <c r="BH76" s="323">
        <v>36</v>
      </c>
      <c r="BI76" s="325">
        <v>0.83333333333333337</v>
      </c>
      <c r="BJ76" s="323">
        <v>33</v>
      </c>
      <c r="BK76" s="132">
        <v>0.82</v>
      </c>
      <c r="BL76" s="414">
        <v>32</v>
      </c>
      <c r="BM76" s="415">
        <v>0.8125</v>
      </c>
      <c r="BN76" s="414">
        <v>31</v>
      </c>
      <c r="BO76" s="415">
        <v>0.80645161290322576</v>
      </c>
      <c r="BP76" s="414">
        <f>VLOOKUP(Table8897[[#This Row],[مؤسسات السوق المالية]],'[1]بحسب مؤسسة السوق المالية '!$D$14:$J$217,6,0)</f>
        <v>32</v>
      </c>
      <c r="BQ76" s="415">
        <f>VLOOKUP(Table8897[[#This Row],[مؤسسات السوق المالية]],'[1]بحسب مؤسسة السوق المالية '!$D$14:$J$217,7,0)</f>
        <v>0.8125</v>
      </c>
    </row>
    <row r="77" spans="3:69" ht="45" customHeight="1" thickBot="1">
      <c r="C77" s="324">
        <v>112</v>
      </c>
      <c r="D77" s="129" t="s">
        <v>458</v>
      </c>
      <c r="E77" s="129" t="s">
        <v>632</v>
      </c>
      <c r="F77" s="131">
        <v>8</v>
      </c>
      <c r="G77" s="132">
        <v>0.5</v>
      </c>
      <c r="H77" s="131">
        <v>9</v>
      </c>
      <c r="I77" s="132">
        <v>0.78</v>
      </c>
      <c r="J77" s="131">
        <v>11</v>
      </c>
      <c r="K77" s="132">
        <v>0.55000000000000004</v>
      </c>
      <c r="L77" s="131">
        <v>13</v>
      </c>
      <c r="M77" s="132">
        <v>0.62</v>
      </c>
      <c r="N77" s="131">
        <v>15</v>
      </c>
      <c r="O77" s="132">
        <v>0.6</v>
      </c>
      <c r="P77" s="131">
        <v>15</v>
      </c>
      <c r="Q77" s="132">
        <v>0.6</v>
      </c>
      <c r="R77" s="131">
        <v>20</v>
      </c>
      <c r="S77" s="132">
        <v>0.7</v>
      </c>
      <c r="T77" s="131">
        <v>20</v>
      </c>
      <c r="U77" s="132">
        <v>0.7</v>
      </c>
      <c r="V77" s="131">
        <v>21</v>
      </c>
      <c r="W77" s="132">
        <v>0.71</v>
      </c>
      <c r="X77" s="131">
        <v>19</v>
      </c>
      <c r="Y77" s="132">
        <v>0.63157894736842102</v>
      </c>
      <c r="Z77" s="131">
        <v>20</v>
      </c>
      <c r="AA77" s="132">
        <v>0.7</v>
      </c>
      <c r="AB77" s="131">
        <v>24</v>
      </c>
      <c r="AC77" s="132">
        <v>0.70833333333333337</v>
      </c>
      <c r="AD77" s="131">
        <v>23</v>
      </c>
      <c r="AE77" s="132">
        <v>0.73913043478260865</v>
      </c>
      <c r="AF77" s="131">
        <v>25</v>
      </c>
      <c r="AG77" s="132">
        <v>0.72</v>
      </c>
      <c r="AH77" s="131">
        <v>27</v>
      </c>
      <c r="AI77" s="132">
        <v>0.7407407407407407</v>
      </c>
      <c r="AJ77" s="131">
        <v>26</v>
      </c>
      <c r="AK77" s="132">
        <v>0.73076923076923073</v>
      </c>
      <c r="AL77" s="131">
        <v>25</v>
      </c>
      <c r="AM77" s="132">
        <v>0.72</v>
      </c>
      <c r="AN77" s="131">
        <v>21</v>
      </c>
      <c r="AO77" s="132">
        <v>0.66666666666666663</v>
      </c>
      <c r="AP77" s="131">
        <v>25</v>
      </c>
      <c r="AQ77" s="132">
        <v>0.72</v>
      </c>
      <c r="AR77" s="131">
        <v>24</v>
      </c>
      <c r="AS77" s="132">
        <v>0.70833333333333337</v>
      </c>
      <c r="AT77" s="131">
        <v>25</v>
      </c>
      <c r="AU77" s="132">
        <v>0.72</v>
      </c>
      <c r="AV77" s="131">
        <v>23</v>
      </c>
      <c r="AW77" s="132">
        <v>0.74</v>
      </c>
      <c r="AX77" s="131">
        <v>24</v>
      </c>
      <c r="AY77" s="132">
        <v>0.625</v>
      </c>
      <c r="AZ77" s="131">
        <v>24</v>
      </c>
      <c r="BA77" s="132">
        <v>0.70833333333333337</v>
      </c>
      <c r="BB77" s="131">
        <v>26</v>
      </c>
      <c r="BC77" s="132">
        <v>0.69230769230769229</v>
      </c>
      <c r="BD77" s="131">
        <v>27</v>
      </c>
      <c r="BE77" s="132">
        <v>0.70370370370370372</v>
      </c>
      <c r="BF77" s="323">
        <v>27</v>
      </c>
      <c r="BG77" s="325">
        <v>0.7407407407407407</v>
      </c>
      <c r="BH77" s="323">
        <v>27</v>
      </c>
      <c r="BI77" s="325">
        <v>0.70370370370370372</v>
      </c>
      <c r="BJ77" s="323">
        <v>31</v>
      </c>
      <c r="BK77" s="132">
        <v>0.65</v>
      </c>
      <c r="BL77" s="414">
        <v>36</v>
      </c>
      <c r="BM77" s="415">
        <v>0.66666666666666663</v>
      </c>
      <c r="BN77" s="414">
        <v>37</v>
      </c>
      <c r="BO77" s="415">
        <v>0.64864864864864868</v>
      </c>
      <c r="BP77" s="414">
        <f>VLOOKUP(Table8897[[#This Row],[مؤسسات السوق المالية]],'[1]بحسب مؤسسة السوق المالية '!$D$14:$J$217,6,0)</f>
        <v>32</v>
      </c>
      <c r="BQ77" s="415">
        <f>VLOOKUP(Table8897[[#This Row],[مؤسسات السوق المالية]],'[1]بحسب مؤسسة السوق المالية '!$D$14:$J$217,7,0)</f>
        <v>0.65625</v>
      </c>
    </row>
    <row r="78" spans="3:69" ht="45" customHeight="1" thickBot="1">
      <c r="C78" s="324">
        <v>56</v>
      </c>
      <c r="D78" s="129" t="s">
        <v>509</v>
      </c>
      <c r="E78" s="129" t="s">
        <v>510</v>
      </c>
      <c r="F78" s="131" t="s">
        <v>5</v>
      </c>
      <c r="G78" s="132" t="s">
        <v>5</v>
      </c>
      <c r="H78" s="131" t="s">
        <v>5</v>
      </c>
      <c r="I78" s="132" t="s">
        <v>5</v>
      </c>
      <c r="J78" s="131" t="s">
        <v>5</v>
      </c>
      <c r="K78" s="132" t="s">
        <v>5</v>
      </c>
      <c r="L78" s="131" t="s">
        <v>5</v>
      </c>
      <c r="M78" s="132" t="s">
        <v>5</v>
      </c>
      <c r="N78" s="131" t="s">
        <v>5</v>
      </c>
      <c r="O78" s="132" t="s">
        <v>5</v>
      </c>
      <c r="P78" s="131" t="s">
        <v>5</v>
      </c>
      <c r="Q78" s="132" t="s">
        <v>5</v>
      </c>
      <c r="R78" s="131" t="s">
        <v>5</v>
      </c>
      <c r="S78" s="132" t="s">
        <v>5</v>
      </c>
      <c r="T78" s="131">
        <v>4</v>
      </c>
      <c r="U78" s="132">
        <v>0</v>
      </c>
      <c r="V78" s="131">
        <v>5</v>
      </c>
      <c r="W78" s="132">
        <v>1</v>
      </c>
      <c r="X78" s="131">
        <v>9</v>
      </c>
      <c r="Y78" s="132">
        <v>0.77777777777777779</v>
      </c>
      <c r="Z78" s="131">
        <v>9</v>
      </c>
      <c r="AA78" s="132">
        <v>0.77777777777777779</v>
      </c>
      <c r="AB78" s="131">
        <v>11</v>
      </c>
      <c r="AC78" s="132">
        <v>0.72727272727272729</v>
      </c>
      <c r="AD78" s="131">
        <v>14</v>
      </c>
      <c r="AE78" s="132">
        <v>0.7857142857142857</v>
      </c>
      <c r="AF78" s="131">
        <v>19</v>
      </c>
      <c r="AG78" s="132">
        <v>0.84210526315789469</v>
      </c>
      <c r="AH78" s="131">
        <v>19</v>
      </c>
      <c r="AI78" s="132">
        <v>0.84210526315789469</v>
      </c>
      <c r="AJ78" s="131">
        <v>19</v>
      </c>
      <c r="AK78" s="132">
        <v>0.84</v>
      </c>
      <c r="AL78" s="131">
        <v>11</v>
      </c>
      <c r="AM78" s="132">
        <v>0.72727272727272729</v>
      </c>
      <c r="AN78" s="131">
        <v>11</v>
      </c>
      <c r="AO78" s="132">
        <v>0.72727272727272729</v>
      </c>
      <c r="AP78" s="131">
        <v>11</v>
      </c>
      <c r="AQ78" s="132">
        <v>0.72727272727272729</v>
      </c>
      <c r="AR78" s="131">
        <v>11</v>
      </c>
      <c r="AS78" s="132">
        <v>0.72727272727272729</v>
      </c>
      <c r="AT78" s="131">
        <v>11</v>
      </c>
      <c r="AU78" s="132">
        <v>0.72727272727272729</v>
      </c>
      <c r="AV78" s="131">
        <v>10</v>
      </c>
      <c r="AW78" s="132">
        <v>0.8</v>
      </c>
      <c r="AX78" s="131">
        <v>20</v>
      </c>
      <c r="AY78" s="132">
        <v>0.85</v>
      </c>
      <c r="AZ78" s="131">
        <v>17</v>
      </c>
      <c r="BA78" s="132">
        <v>0.70588235294117652</v>
      </c>
      <c r="BB78" s="131">
        <v>18</v>
      </c>
      <c r="BC78" s="132">
        <v>0.72222222222222221</v>
      </c>
      <c r="BD78" s="131">
        <v>21</v>
      </c>
      <c r="BE78" s="132">
        <v>0.7142857142857143</v>
      </c>
      <c r="BF78" s="323">
        <v>22</v>
      </c>
      <c r="BG78" s="325">
        <v>0.72727272727272729</v>
      </c>
      <c r="BH78" s="323">
        <v>23</v>
      </c>
      <c r="BI78" s="325">
        <v>0.73913043478260865</v>
      </c>
      <c r="BJ78" s="323">
        <v>26</v>
      </c>
      <c r="BK78" s="132">
        <v>0.73</v>
      </c>
      <c r="BL78" s="414">
        <v>31</v>
      </c>
      <c r="BM78" s="415">
        <v>0.77419354838709675</v>
      </c>
      <c r="BN78" s="414">
        <v>33</v>
      </c>
      <c r="BO78" s="415">
        <v>0.78787878787878785</v>
      </c>
      <c r="BP78" s="414">
        <f>VLOOKUP(Table8897[[#This Row],[مؤسسات السوق المالية]],'[1]بحسب مؤسسة السوق المالية '!$D$14:$J$217,6,0)</f>
        <v>31</v>
      </c>
      <c r="BQ78" s="415">
        <f>VLOOKUP(Table8897[[#This Row],[مؤسسات السوق المالية]],'[1]بحسب مؤسسة السوق المالية '!$D$14:$J$217,7,0)</f>
        <v>0.77419354838709675</v>
      </c>
    </row>
    <row r="79" spans="3:69" ht="45" customHeight="1" thickBot="1">
      <c r="C79" s="324">
        <v>98</v>
      </c>
      <c r="D79" s="129" t="s">
        <v>554</v>
      </c>
      <c r="E79" s="129" t="s">
        <v>555</v>
      </c>
      <c r="F79" s="131">
        <v>40</v>
      </c>
      <c r="G79" s="132">
        <v>0.6</v>
      </c>
      <c r="H79" s="131">
        <v>38</v>
      </c>
      <c r="I79" s="132">
        <v>0.57999999999999996</v>
      </c>
      <c r="J79" s="131">
        <v>38</v>
      </c>
      <c r="K79" s="132">
        <v>0.57999999999999996</v>
      </c>
      <c r="L79" s="131">
        <v>37</v>
      </c>
      <c r="M79" s="132">
        <v>0.56999999999999995</v>
      </c>
      <c r="N79" s="131">
        <v>37</v>
      </c>
      <c r="O79" s="132">
        <v>0.56756756756756754</v>
      </c>
      <c r="P79" s="131">
        <v>39</v>
      </c>
      <c r="Q79" s="132">
        <v>0.59</v>
      </c>
      <c r="R79" s="131">
        <v>34</v>
      </c>
      <c r="S79" s="132">
        <v>0.59</v>
      </c>
      <c r="T79" s="131">
        <v>31</v>
      </c>
      <c r="U79" s="132">
        <v>0.57999999999999996</v>
      </c>
      <c r="V79" s="131">
        <v>29</v>
      </c>
      <c r="W79" s="132">
        <v>0.55000000000000004</v>
      </c>
      <c r="X79" s="131">
        <v>31</v>
      </c>
      <c r="Y79" s="132">
        <v>0.58064516129032262</v>
      </c>
      <c r="Z79" s="131">
        <v>31</v>
      </c>
      <c r="AA79" s="132">
        <v>0.58064516129032262</v>
      </c>
      <c r="AB79" s="131">
        <v>30</v>
      </c>
      <c r="AC79" s="132">
        <v>0.6</v>
      </c>
      <c r="AD79" s="131">
        <v>28</v>
      </c>
      <c r="AE79" s="132">
        <v>0.5714285714285714</v>
      </c>
      <c r="AF79" s="131">
        <v>27</v>
      </c>
      <c r="AG79" s="132">
        <v>0.59259259259259256</v>
      </c>
      <c r="AH79" s="131">
        <v>27</v>
      </c>
      <c r="AI79" s="132">
        <v>0.62962962962962965</v>
      </c>
      <c r="AJ79" s="131">
        <v>26</v>
      </c>
      <c r="AK79" s="132">
        <v>0.57692307692307687</v>
      </c>
      <c r="AL79" s="131">
        <v>26</v>
      </c>
      <c r="AM79" s="132">
        <v>0.57692307692307687</v>
      </c>
      <c r="AN79" s="131">
        <v>26</v>
      </c>
      <c r="AO79" s="132">
        <v>0.65384615384615385</v>
      </c>
      <c r="AP79" s="131">
        <v>28</v>
      </c>
      <c r="AQ79" s="132">
        <v>0.6785714285714286</v>
      </c>
      <c r="AR79" s="131">
        <v>29</v>
      </c>
      <c r="AS79" s="132">
        <v>0.68965517241379315</v>
      </c>
      <c r="AT79" s="131">
        <v>29</v>
      </c>
      <c r="AU79" s="132">
        <v>0.68965517241379315</v>
      </c>
      <c r="AV79" s="131">
        <v>28</v>
      </c>
      <c r="AW79" s="132">
        <v>0.68</v>
      </c>
      <c r="AX79" s="131">
        <v>28</v>
      </c>
      <c r="AY79" s="132">
        <v>0.6785714285714286</v>
      </c>
      <c r="AZ79" s="131">
        <v>29</v>
      </c>
      <c r="BA79" s="132">
        <v>0.68965517241379315</v>
      </c>
      <c r="BB79" s="131">
        <v>31</v>
      </c>
      <c r="BC79" s="132">
        <v>0.74193548387096775</v>
      </c>
      <c r="BD79" s="131">
        <v>33</v>
      </c>
      <c r="BE79" s="132">
        <v>0.75757575757575757</v>
      </c>
      <c r="BF79" s="323">
        <v>30</v>
      </c>
      <c r="BG79" s="325">
        <v>0.7</v>
      </c>
      <c r="BH79" s="323">
        <v>29</v>
      </c>
      <c r="BI79" s="325">
        <v>0.68965517241379315</v>
      </c>
      <c r="BJ79" s="323">
        <v>30</v>
      </c>
      <c r="BK79" s="132">
        <v>0.7</v>
      </c>
      <c r="BL79" s="414">
        <v>29</v>
      </c>
      <c r="BM79" s="415">
        <v>0.68965517241379315</v>
      </c>
      <c r="BN79" s="414">
        <v>29</v>
      </c>
      <c r="BO79" s="415">
        <v>0.68965517241379315</v>
      </c>
      <c r="BP79" s="414">
        <f>VLOOKUP(Table8897[[#This Row],[مؤسسات السوق المالية]],'[1]بحسب مؤسسة السوق المالية '!$D$14:$J$217,6,0)</f>
        <v>30</v>
      </c>
      <c r="BQ79" s="415">
        <f>VLOOKUP(Table8897[[#This Row],[مؤسسات السوق المالية]],'[1]بحسب مؤسسة السوق المالية '!$D$14:$J$217,7,0)</f>
        <v>0.7</v>
      </c>
    </row>
    <row r="80" spans="3:69" ht="45" customHeight="1" thickBot="1">
      <c r="C80" s="324">
        <v>121</v>
      </c>
      <c r="D80" s="129" t="s">
        <v>744</v>
      </c>
      <c r="E80" s="129" t="s">
        <v>453</v>
      </c>
      <c r="F80" s="131" t="s">
        <v>5</v>
      </c>
      <c r="G80" s="132" t="s">
        <v>5</v>
      </c>
      <c r="H80" s="131" t="s">
        <v>5</v>
      </c>
      <c r="I80" s="132" t="s">
        <v>5</v>
      </c>
      <c r="J80" s="131" t="s">
        <v>5</v>
      </c>
      <c r="K80" s="132" t="s">
        <v>5</v>
      </c>
      <c r="L80" s="131" t="s">
        <v>5</v>
      </c>
      <c r="M80" s="132" t="s">
        <v>5</v>
      </c>
      <c r="N80" s="131" t="s">
        <v>5</v>
      </c>
      <c r="O80" s="132" t="s">
        <v>5</v>
      </c>
      <c r="P80" s="131" t="s">
        <v>5</v>
      </c>
      <c r="Q80" s="132" t="s">
        <v>5</v>
      </c>
      <c r="R80" s="131" t="s">
        <v>5</v>
      </c>
      <c r="S80" s="132" t="s">
        <v>5</v>
      </c>
      <c r="T80" s="131" t="s">
        <v>5</v>
      </c>
      <c r="U80" s="132" t="s">
        <v>5</v>
      </c>
      <c r="V80" s="131">
        <v>0</v>
      </c>
      <c r="W80" s="132">
        <v>0</v>
      </c>
      <c r="X80" s="131">
        <v>0</v>
      </c>
      <c r="Y80" s="132">
        <v>0</v>
      </c>
      <c r="Z80" s="131">
        <v>10</v>
      </c>
      <c r="AA80" s="132">
        <v>0.6</v>
      </c>
      <c r="AB80" s="131">
        <v>10</v>
      </c>
      <c r="AC80" s="132">
        <v>0.6</v>
      </c>
      <c r="AD80" s="131">
        <v>10</v>
      </c>
      <c r="AE80" s="132">
        <v>0.6</v>
      </c>
      <c r="AF80" s="131">
        <v>10</v>
      </c>
      <c r="AG80" s="132">
        <v>0.6</v>
      </c>
      <c r="AH80" s="131">
        <v>10</v>
      </c>
      <c r="AI80" s="132">
        <v>0.6</v>
      </c>
      <c r="AJ80" s="131">
        <v>10</v>
      </c>
      <c r="AK80" s="132">
        <v>0.6</v>
      </c>
      <c r="AL80" s="131">
        <v>9</v>
      </c>
      <c r="AM80" s="132">
        <v>0.55555555555555558</v>
      </c>
      <c r="AN80" s="131">
        <v>10</v>
      </c>
      <c r="AO80" s="132">
        <v>0.5</v>
      </c>
      <c r="AP80" s="131">
        <v>9</v>
      </c>
      <c r="AQ80" s="132">
        <v>0.44444444444444442</v>
      </c>
      <c r="AR80" s="131">
        <v>10</v>
      </c>
      <c r="AS80" s="132">
        <v>0.5</v>
      </c>
      <c r="AT80" s="131">
        <v>10</v>
      </c>
      <c r="AU80" s="132">
        <v>0.5</v>
      </c>
      <c r="AV80" s="131">
        <v>10</v>
      </c>
      <c r="AW80" s="132">
        <v>0.5</v>
      </c>
      <c r="AX80" s="131">
        <v>8</v>
      </c>
      <c r="AY80" s="132">
        <v>0.625</v>
      </c>
      <c r="AZ80" s="131">
        <v>10</v>
      </c>
      <c r="BA80" s="132">
        <v>0.4</v>
      </c>
      <c r="BB80" s="131">
        <v>13</v>
      </c>
      <c r="BC80" s="132">
        <v>0.53846153846153844</v>
      </c>
      <c r="BD80" s="131">
        <v>15</v>
      </c>
      <c r="BE80" s="132">
        <v>0.6</v>
      </c>
      <c r="BF80" s="323">
        <v>18</v>
      </c>
      <c r="BG80" s="325">
        <v>0.61111111111111116</v>
      </c>
      <c r="BH80" s="323">
        <v>21</v>
      </c>
      <c r="BI80" s="325">
        <v>0.61904761904761907</v>
      </c>
      <c r="BJ80" s="323">
        <v>24</v>
      </c>
      <c r="BK80" s="132">
        <v>0.63</v>
      </c>
      <c r="BL80" s="414">
        <v>27</v>
      </c>
      <c r="BM80" s="415">
        <v>0.66666666666666663</v>
      </c>
      <c r="BN80" s="414">
        <v>27</v>
      </c>
      <c r="BO80" s="415">
        <v>0.62962962962962965</v>
      </c>
      <c r="BP80" s="414">
        <f>VLOOKUP(Table8897[[#This Row],[مؤسسات السوق المالية]],'[1]بحسب مؤسسة السوق المالية '!$D$14:$J$217,6,0)</f>
        <v>30</v>
      </c>
      <c r="BQ80" s="415">
        <f>VLOOKUP(Table8897[[#This Row],[مؤسسات السوق المالية]],'[1]بحسب مؤسسة السوق المالية '!$D$14:$J$217,7,0)</f>
        <v>0.6</v>
      </c>
    </row>
    <row r="81" spans="3:69" ht="45" customHeight="1" thickBot="1">
      <c r="C81" s="324">
        <v>39</v>
      </c>
      <c r="D81" s="76" t="s">
        <v>832</v>
      </c>
      <c r="E81" s="129" t="s">
        <v>498</v>
      </c>
      <c r="F81" s="131" t="s">
        <v>5</v>
      </c>
      <c r="G81" s="132" t="s">
        <v>5</v>
      </c>
      <c r="H81" s="131" t="s">
        <v>5</v>
      </c>
      <c r="I81" s="132" t="s">
        <v>5</v>
      </c>
      <c r="J81" s="131" t="s">
        <v>5</v>
      </c>
      <c r="K81" s="132" t="s">
        <v>5</v>
      </c>
      <c r="L81" s="131" t="s">
        <v>5</v>
      </c>
      <c r="M81" s="132" t="s">
        <v>5</v>
      </c>
      <c r="N81" s="131">
        <v>4</v>
      </c>
      <c r="O81" s="132">
        <v>1</v>
      </c>
      <c r="P81" s="131">
        <v>5</v>
      </c>
      <c r="Q81" s="132">
        <v>1</v>
      </c>
      <c r="R81" s="131">
        <v>5</v>
      </c>
      <c r="S81" s="132">
        <v>1</v>
      </c>
      <c r="T81" s="131">
        <v>5</v>
      </c>
      <c r="U81" s="132">
        <v>1</v>
      </c>
      <c r="V81" s="131">
        <v>9</v>
      </c>
      <c r="W81" s="132">
        <v>0.78</v>
      </c>
      <c r="X81" s="131">
        <v>10</v>
      </c>
      <c r="Y81" s="132">
        <v>0.8</v>
      </c>
      <c r="Z81" s="131">
        <v>9</v>
      </c>
      <c r="AA81" s="132">
        <v>0.77777777777777779</v>
      </c>
      <c r="AB81" s="131">
        <v>11</v>
      </c>
      <c r="AC81" s="132">
        <v>0.81818181818181823</v>
      </c>
      <c r="AD81" s="131">
        <v>11</v>
      </c>
      <c r="AE81" s="132">
        <v>0.81818181818181823</v>
      </c>
      <c r="AF81" s="131">
        <v>10</v>
      </c>
      <c r="AG81" s="132">
        <v>0.8</v>
      </c>
      <c r="AH81" s="131">
        <v>13</v>
      </c>
      <c r="AI81" s="132">
        <v>0.76923076923076927</v>
      </c>
      <c r="AJ81" s="131">
        <v>10</v>
      </c>
      <c r="AK81" s="132">
        <v>0.8</v>
      </c>
      <c r="AL81" s="131">
        <v>10</v>
      </c>
      <c r="AM81" s="132">
        <v>0.7</v>
      </c>
      <c r="AN81" s="131">
        <v>9</v>
      </c>
      <c r="AO81" s="132">
        <v>0.77777777777777779</v>
      </c>
      <c r="AP81" s="131">
        <v>9</v>
      </c>
      <c r="AQ81" s="132">
        <v>0.77777777777777779</v>
      </c>
      <c r="AR81" s="131">
        <v>12</v>
      </c>
      <c r="AS81" s="132">
        <v>0.83333333333333337</v>
      </c>
      <c r="AT81" s="131">
        <v>15</v>
      </c>
      <c r="AU81" s="132">
        <v>0.73333333333333328</v>
      </c>
      <c r="AV81" s="131">
        <v>14</v>
      </c>
      <c r="AW81" s="132">
        <v>0.79</v>
      </c>
      <c r="AX81" s="131">
        <v>17</v>
      </c>
      <c r="AY81" s="132">
        <v>0.82352941176470584</v>
      </c>
      <c r="AZ81" s="131">
        <v>20</v>
      </c>
      <c r="BA81" s="132">
        <v>0.8</v>
      </c>
      <c r="BB81" s="131">
        <v>24</v>
      </c>
      <c r="BC81" s="132">
        <v>0.79166666666666663</v>
      </c>
      <c r="BD81" s="131">
        <v>26</v>
      </c>
      <c r="BE81" s="132">
        <v>0.80769230769230771</v>
      </c>
      <c r="BF81" s="323">
        <v>26</v>
      </c>
      <c r="BG81" s="325">
        <v>0.80769230769230771</v>
      </c>
      <c r="BH81" s="323">
        <v>25</v>
      </c>
      <c r="BI81" s="325">
        <v>0.8</v>
      </c>
      <c r="BJ81" s="323">
        <v>24</v>
      </c>
      <c r="BK81" s="132">
        <v>0.79</v>
      </c>
      <c r="BL81" s="414">
        <v>26</v>
      </c>
      <c r="BM81" s="415">
        <v>0.80769230769230771</v>
      </c>
      <c r="BN81" s="414">
        <v>29</v>
      </c>
      <c r="BO81" s="415">
        <v>0.82758620689655171</v>
      </c>
      <c r="BP81" s="414">
        <f>VLOOKUP(Table8897[[#This Row],[مؤسسات السوق المالية]],'[1]بحسب مؤسسة السوق المالية '!$D$14:$J$217,6,0)</f>
        <v>29</v>
      </c>
      <c r="BQ81" s="415">
        <f>VLOOKUP(Table8897[[#This Row],[مؤسسات السوق المالية]],'[1]بحسب مؤسسة السوق المالية '!$D$14:$J$217,7,0)</f>
        <v>0.86206896551724133</v>
      </c>
    </row>
    <row r="82" spans="3:69" ht="45" customHeight="1" thickBot="1">
      <c r="C82" s="324">
        <v>134</v>
      </c>
      <c r="D82" s="129" t="s">
        <v>479</v>
      </c>
      <c r="E82" s="129" t="s">
        <v>480</v>
      </c>
      <c r="F82" s="131">
        <v>44</v>
      </c>
      <c r="G82" s="132">
        <v>0.61</v>
      </c>
      <c r="H82" s="131">
        <v>39</v>
      </c>
      <c r="I82" s="132">
        <v>0.59</v>
      </c>
      <c r="J82" s="131">
        <v>37</v>
      </c>
      <c r="K82" s="132">
        <v>0.59</v>
      </c>
      <c r="L82" s="131">
        <v>39</v>
      </c>
      <c r="M82" s="132">
        <v>0.62</v>
      </c>
      <c r="N82" s="131">
        <v>39</v>
      </c>
      <c r="O82" s="132">
        <v>0.61538461538461542</v>
      </c>
      <c r="P82" s="131">
        <v>39</v>
      </c>
      <c r="Q82" s="132">
        <v>0.62</v>
      </c>
      <c r="R82" s="131">
        <v>37</v>
      </c>
      <c r="S82" s="132">
        <v>0.59</v>
      </c>
      <c r="T82" s="131">
        <v>36</v>
      </c>
      <c r="U82" s="132">
        <v>0.57999999999999996</v>
      </c>
      <c r="V82" s="131">
        <v>36</v>
      </c>
      <c r="W82" s="132">
        <v>0.61</v>
      </c>
      <c r="X82" s="131">
        <v>35</v>
      </c>
      <c r="Y82" s="132">
        <v>0.6</v>
      </c>
      <c r="Z82" s="131">
        <v>34</v>
      </c>
      <c r="AA82" s="132">
        <v>0.58823529411764708</v>
      </c>
      <c r="AB82" s="131">
        <v>33</v>
      </c>
      <c r="AC82" s="132">
        <v>0.60606060606060608</v>
      </c>
      <c r="AD82" s="131">
        <v>30</v>
      </c>
      <c r="AE82" s="132">
        <v>0.6333333333333333</v>
      </c>
      <c r="AF82" s="131">
        <v>27</v>
      </c>
      <c r="AG82" s="132">
        <v>0.62962962962962965</v>
      </c>
      <c r="AH82" s="131">
        <v>29</v>
      </c>
      <c r="AI82" s="132">
        <v>0.65517241379310343</v>
      </c>
      <c r="AJ82" s="131">
        <v>31</v>
      </c>
      <c r="AK82" s="132">
        <v>0.67741935483870963</v>
      </c>
      <c r="AL82" s="131">
        <v>29</v>
      </c>
      <c r="AM82" s="132">
        <v>0.68965517241379315</v>
      </c>
      <c r="AN82" s="131">
        <v>29</v>
      </c>
      <c r="AO82" s="132">
        <v>0.72413793103448276</v>
      </c>
      <c r="AP82" s="131">
        <v>33</v>
      </c>
      <c r="AQ82" s="132">
        <v>0.72727272727272729</v>
      </c>
      <c r="AR82" s="131">
        <v>34</v>
      </c>
      <c r="AS82" s="132">
        <v>0.73529411764705888</v>
      </c>
      <c r="AT82" s="131">
        <v>31</v>
      </c>
      <c r="AU82" s="132">
        <v>0.70967741935483875</v>
      </c>
      <c r="AV82" s="131">
        <v>31</v>
      </c>
      <c r="AW82" s="132">
        <v>0.74</v>
      </c>
      <c r="AX82" s="131">
        <v>29</v>
      </c>
      <c r="AY82" s="132">
        <v>0.68965517241379315</v>
      </c>
      <c r="AZ82" s="131">
        <v>26</v>
      </c>
      <c r="BA82" s="132">
        <v>0.65384615384615385</v>
      </c>
      <c r="BB82" s="131">
        <v>29</v>
      </c>
      <c r="BC82" s="132">
        <v>0.65517241379310343</v>
      </c>
      <c r="BD82" s="131">
        <v>28</v>
      </c>
      <c r="BE82" s="132">
        <v>0.6428571428571429</v>
      </c>
      <c r="BF82" s="323">
        <v>31</v>
      </c>
      <c r="BG82" s="325">
        <v>0.67741935483870963</v>
      </c>
      <c r="BH82" s="323">
        <v>30</v>
      </c>
      <c r="BI82" s="325">
        <v>0.6333333333333333</v>
      </c>
      <c r="BJ82" s="323">
        <v>30</v>
      </c>
      <c r="BK82" s="132">
        <v>0.6</v>
      </c>
      <c r="BL82" s="414">
        <v>31</v>
      </c>
      <c r="BM82" s="415">
        <v>0.61290322580645162</v>
      </c>
      <c r="BN82" s="414">
        <v>29</v>
      </c>
      <c r="BO82" s="415">
        <v>0.58620689655172409</v>
      </c>
      <c r="BP82" s="414">
        <f>VLOOKUP(Table8897[[#This Row],[مؤسسات السوق المالية]],'[1]بحسب مؤسسة السوق المالية '!$D$14:$J$217,6,0)</f>
        <v>29</v>
      </c>
      <c r="BQ82" s="415">
        <f>VLOOKUP(Table8897[[#This Row],[مؤسسات السوق المالية]],'[1]بحسب مؤسسة السوق المالية '!$D$14:$J$217,7,0)</f>
        <v>0.62068965517241381</v>
      </c>
    </row>
    <row r="83" spans="3:69" ht="45" customHeight="1" thickBot="1">
      <c r="C83" s="324">
        <v>174</v>
      </c>
      <c r="D83" s="129" t="s">
        <v>540</v>
      </c>
      <c r="E83" s="129" t="s">
        <v>541</v>
      </c>
      <c r="F83" s="131" t="s">
        <v>5</v>
      </c>
      <c r="G83" s="132" t="s">
        <v>5</v>
      </c>
      <c r="H83" s="131" t="s">
        <v>5</v>
      </c>
      <c r="I83" s="132" t="s">
        <v>5</v>
      </c>
      <c r="J83" s="131" t="s">
        <v>5</v>
      </c>
      <c r="K83" s="132" t="s">
        <v>5</v>
      </c>
      <c r="L83" s="131" t="s">
        <v>5</v>
      </c>
      <c r="M83" s="132" t="s">
        <v>5</v>
      </c>
      <c r="N83" s="131" t="s">
        <v>5</v>
      </c>
      <c r="O83" s="132" t="s">
        <v>5</v>
      </c>
      <c r="P83" s="131" t="s">
        <v>5</v>
      </c>
      <c r="Q83" s="132" t="s">
        <v>5</v>
      </c>
      <c r="R83" s="131" t="s">
        <v>5</v>
      </c>
      <c r="S83" s="132" t="s">
        <v>5</v>
      </c>
      <c r="T83" s="131" t="s">
        <v>5</v>
      </c>
      <c r="U83" s="132" t="s">
        <v>5</v>
      </c>
      <c r="V83" s="131" t="s">
        <v>5</v>
      </c>
      <c r="W83" s="132" t="s">
        <v>5</v>
      </c>
      <c r="X83" s="131" t="s">
        <v>5</v>
      </c>
      <c r="Y83" s="132" t="s">
        <v>5</v>
      </c>
      <c r="Z83" s="131" t="s">
        <v>5</v>
      </c>
      <c r="AA83" s="132" t="s">
        <v>5</v>
      </c>
      <c r="AB83" s="131">
        <v>0</v>
      </c>
      <c r="AC83" s="132">
        <v>0</v>
      </c>
      <c r="AD83" s="131">
        <v>0</v>
      </c>
      <c r="AE83" s="132">
        <v>0</v>
      </c>
      <c r="AF83" s="131">
        <v>4</v>
      </c>
      <c r="AG83" s="132">
        <v>0.5</v>
      </c>
      <c r="AH83" s="131">
        <v>6</v>
      </c>
      <c r="AI83" s="132">
        <v>0.5</v>
      </c>
      <c r="AJ83" s="131">
        <v>7</v>
      </c>
      <c r="AK83" s="132">
        <v>0.5714285714285714</v>
      </c>
      <c r="AL83" s="131">
        <v>6</v>
      </c>
      <c r="AM83" s="132">
        <v>0.5</v>
      </c>
      <c r="AN83" s="131">
        <v>10</v>
      </c>
      <c r="AO83" s="132">
        <v>0.4</v>
      </c>
      <c r="AP83" s="131">
        <v>5</v>
      </c>
      <c r="AQ83" s="132">
        <v>0.6</v>
      </c>
      <c r="AR83" s="131">
        <v>6</v>
      </c>
      <c r="AS83" s="132">
        <v>0.5</v>
      </c>
      <c r="AT83" s="131">
        <v>11</v>
      </c>
      <c r="AU83" s="132">
        <v>0.45454545454545453</v>
      </c>
      <c r="AV83" s="131">
        <v>11</v>
      </c>
      <c r="AW83" s="132">
        <v>0.45</v>
      </c>
      <c r="AX83" s="131">
        <v>5</v>
      </c>
      <c r="AY83" s="132">
        <v>0.4</v>
      </c>
      <c r="AZ83" s="131">
        <v>7</v>
      </c>
      <c r="BA83" s="132">
        <v>0.42857142857142855</v>
      </c>
      <c r="BB83" s="131">
        <v>13</v>
      </c>
      <c r="BC83" s="132">
        <v>0.53846153846153844</v>
      </c>
      <c r="BD83" s="131">
        <v>16</v>
      </c>
      <c r="BE83" s="132">
        <v>0.375</v>
      </c>
      <c r="BF83" s="323">
        <v>11</v>
      </c>
      <c r="BG83" s="325">
        <v>0.27272727272727271</v>
      </c>
      <c r="BH83" s="323">
        <v>15</v>
      </c>
      <c r="BI83" s="325">
        <v>0.4</v>
      </c>
      <c r="BJ83" s="323">
        <v>17</v>
      </c>
      <c r="BK83" s="132">
        <v>0.35</v>
      </c>
      <c r="BL83" s="414">
        <v>15</v>
      </c>
      <c r="BM83" s="415">
        <v>0.33333333333333331</v>
      </c>
      <c r="BN83" s="414">
        <v>18</v>
      </c>
      <c r="BO83" s="415">
        <v>0.33333333333333331</v>
      </c>
      <c r="BP83" s="414">
        <f>VLOOKUP(Table8897[[#This Row],[مؤسسات السوق المالية]],'[1]بحسب مؤسسة السوق المالية '!$D$14:$J$217,6,0)</f>
        <v>28</v>
      </c>
      <c r="BQ83" s="415">
        <f>VLOOKUP(Table8897[[#This Row],[مؤسسات السوق المالية]],'[1]بحسب مؤسسة السوق المالية '!$D$14:$J$217,7,0)</f>
        <v>0.39285714285714285</v>
      </c>
    </row>
    <row r="84" spans="3:69" ht="45" customHeight="1" thickBot="1">
      <c r="C84" s="324">
        <v>19</v>
      </c>
      <c r="D84" s="129" t="s">
        <v>677</v>
      </c>
      <c r="E84" s="129" t="s">
        <v>547</v>
      </c>
      <c r="F84" s="131" t="s">
        <v>5</v>
      </c>
      <c r="G84" s="132" t="s">
        <v>5</v>
      </c>
      <c r="H84" s="131" t="s">
        <v>5</v>
      </c>
      <c r="I84" s="132" t="s">
        <v>5</v>
      </c>
      <c r="J84" s="131" t="s">
        <v>5</v>
      </c>
      <c r="K84" s="132" t="s">
        <v>5</v>
      </c>
      <c r="L84" s="131" t="s">
        <v>5</v>
      </c>
      <c r="M84" s="132" t="s">
        <v>5</v>
      </c>
      <c r="N84" s="131" t="s">
        <v>5</v>
      </c>
      <c r="O84" s="132" t="s">
        <v>5</v>
      </c>
      <c r="P84" s="131" t="s">
        <v>5</v>
      </c>
      <c r="Q84" s="132" t="s">
        <v>5</v>
      </c>
      <c r="R84" s="131" t="s">
        <v>5</v>
      </c>
      <c r="S84" s="132" t="s">
        <v>5</v>
      </c>
      <c r="T84" s="131" t="s">
        <v>5</v>
      </c>
      <c r="U84" s="132" t="s">
        <v>5</v>
      </c>
      <c r="V84" s="131" t="s">
        <v>5</v>
      </c>
      <c r="W84" s="132" t="s">
        <v>5</v>
      </c>
      <c r="X84" s="131" t="s">
        <v>5</v>
      </c>
      <c r="Y84" s="132" t="s">
        <v>5</v>
      </c>
      <c r="Z84" s="131" t="s">
        <v>5</v>
      </c>
      <c r="AA84" s="132" t="s">
        <v>5</v>
      </c>
      <c r="AB84" s="131" t="s">
        <v>5</v>
      </c>
      <c r="AC84" s="132" t="s">
        <v>5</v>
      </c>
      <c r="AD84" s="131" t="s">
        <v>5</v>
      </c>
      <c r="AE84" s="132" t="s">
        <v>5</v>
      </c>
      <c r="AF84" s="131">
        <v>0</v>
      </c>
      <c r="AG84" s="132">
        <v>0</v>
      </c>
      <c r="AH84" s="131">
        <v>13</v>
      </c>
      <c r="AI84" s="132">
        <v>0.76923076923076927</v>
      </c>
      <c r="AJ84" s="131">
        <v>12</v>
      </c>
      <c r="AK84" s="132">
        <v>0.91666666666666663</v>
      </c>
      <c r="AL84" s="131">
        <v>15</v>
      </c>
      <c r="AM84" s="132">
        <v>0.93333333333333335</v>
      </c>
      <c r="AN84" s="131">
        <v>18</v>
      </c>
      <c r="AO84" s="132">
        <v>0.94444444444444442</v>
      </c>
      <c r="AP84" s="131">
        <v>16</v>
      </c>
      <c r="AQ84" s="132">
        <v>0.9375</v>
      </c>
      <c r="AR84" s="131">
        <v>16</v>
      </c>
      <c r="AS84" s="132">
        <v>0.9375</v>
      </c>
      <c r="AT84" s="131">
        <v>18</v>
      </c>
      <c r="AU84" s="132">
        <v>0.88888888888888884</v>
      </c>
      <c r="AV84" s="131">
        <v>20</v>
      </c>
      <c r="AW84" s="132">
        <v>0.8</v>
      </c>
      <c r="AX84" s="131">
        <v>24</v>
      </c>
      <c r="AY84" s="132">
        <v>0.83333333333333337</v>
      </c>
      <c r="AZ84" s="131">
        <v>24</v>
      </c>
      <c r="BA84" s="132">
        <v>0.83333333333333337</v>
      </c>
      <c r="BB84" s="131">
        <v>24</v>
      </c>
      <c r="BC84" s="132">
        <v>0.875</v>
      </c>
      <c r="BD84" s="131">
        <v>28</v>
      </c>
      <c r="BE84" s="132">
        <v>0.8214285714285714</v>
      </c>
      <c r="BF84" s="323">
        <v>24</v>
      </c>
      <c r="BG84" s="325">
        <v>0.83333333333333337</v>
      </c>
      <c r="BH84" s="323">
        <v>28</v>
      </c>
      <c r="BI84" s="325">
        <v>0.8571428571428571</v>
      </c>
      <c r="BJ84" s="323">
        <v>28</v>
      </c>
      <c r="BK84" s="132">
        <v>0.89</v>
      </c>
      <c r="BL84" s="414">
        <v>25</v>
      </c>
      <c r="BM84" s="415">
        <v>0.92</v>
      </c>
      <c r="BN84" s="414">
        <v>26</v>
      </c>
      <c r="BO84" s="415">
        <v>0.92307692307692313</v>
      </c>
      <c r="BP84" s="414">
        <f>VLOOKUP(Table8897[[#This Row],[مؤسسات السوق المالية]],'[1]بحسب مؤسسة السوق المالية '!$D$14:$J$217,6,0)</f>
        <v>27</v>
      </c>
      <c r="BQ84" s="415">
        <f>VLOOKUP(Table8897[[#This Row],[مؤسسات السوق المالية]],'[1]بحسب مؤسسة السوق المالية '!$D$14:$J$217,7,0)</f>
        <v>0.92592592592592593</v>
      </c>
    </row>
    <row r="85" spans="3:69" ht="45" customHeight="1" thickBot="1">
      <c r="C85" s="324">
        <v>149</v>
      </c>
      <c r="D85" s="129" t="s">
        <v>481</v>
      </c>
      <c r="E85" s="129" t="s">
        <v>482</v>
      </c>
      <c r="F85" s="131">
        <v>19</v>
      </c>
      <c r="G85" s="132">
        <v>0.57999999999999996</v>
      </c>
      <c r="H85" s="131">
        <v>18</v>
      </c>
      <c r="I85" s="132">
        <v>0.56000000000000005</v>
      </c>
      <c r="J85" s="131">
        <v>16</v>
      </c>
      <c r="K85" s="132">
        <v>0.5</v>
      </c>
      <c r="L85" s="131">
        <v>17</v>
      </c>
      <c r="M85" s="132">
        <v>0.59</v>
      </c>
      <c r="N85" s="131">
        <v>17</v>
      </c>
      <c r="O85" s="132">
        <v>0.52941176470588236</v>
      </c>
      <c r="P85" s="131">
        <v>16</v>
      </c>
      <c r="Q85" s="132">
        <v>0.5</v>
      </c>
      <c r="R85" s="131">
        <v>17</v>
      </c>
      <c r="S85" s="132">
        <v>0.53</v>
      </c>
      <c r="T85" s="131">
        <v>17</v>
      </c>
      <c r="U85" s="132">
        <v>0.47</v>
      </c>
      <c r="V85" s="131">
        <v>18</v>
      </c>
      <c r="W85" s="132">
        <v>0.5</v>
      </c>
      <c r="X85" s="131">
        <v>17</v>
      </c>
      <c r="Y85" s="132">
        <v>0.47058823529411764</v>
      </c>
      <c r="Z85" s="131">
        <v>18</v>
      </c>
      <c r="AA85" s="132">
        <v>0.5</v>
      </c>
      <c r="AB85" s="131">
        <v>18</v>
      </c>
      <c r="AC85" s="132">
        <v>0.5</v>
      </c>
      <c r="AD85" s="131">
        <v>20</v>
      </c>
      <c r="AE85" s="132">
        <v>0.55000000000000004</v>
      </c>
      <c r="AF85" s="131">
        <v>19</v>
      </c>
      <c r="AG85" s="132">
        <v>0.57894736842105265</v>
      </c>
      <c r="AH85" s="131">
        <v>19</v>
      </c>
      <c r="AI85" s="132">
        <v>0.57894736842105265</v>
      </c>
      <c r="AJ85" s="131">
        <v>20</v>
      </c>
      <c r="AK85" s="132">
        <v>0.55000000000000004</v>
      </c>
      <c r="AL85" s="131">
        <v>20</v>
      </c>
      <c r="AM85" s="132">
        <v>0.55000000000000004</v>
      </c>
      <c r="AN85" s="131">
        <v>20</v>
      </c>
      <c r="AO85" s="132">
        <v>0.55000000000000004</v>
      </c>
      <c r="AP85" s="131">
        <v>20</v>
      </c>
      <c r="AQ85" s="132">
        <v>0.55000000000000004</v>
      </c>
      <c r="AR85" s="131">
        <v>19</v>
      </c>
      <c r="AS85" s="132">
        <v>0.52631578947368418</v>
      </c>
      <c r="AT85" s="131">
        <v>19</v>
      </c>
      <c r="AU85" s="132">
        <v>0.47368421052631576</v>
      </c>
      <c r="AV85" s="131">
        <v>22</v>
      </c>
      <c r="AW85" s="132">
        <v>0.55000000000000004</v>
      </c>
      <c r="AX85" s="131">
        <v>21</v>
      </c>
      <c r="AY85" s="132">
        <v>0.5714285714285714</v>
      </c>
      <c r="AZ85" s="131">
        <v>20</v>
      </c>
      <c r="BA85" s="132">
        <v>0.55000000000000004</v>
      </c>
      <c r="BB85" s="131">
        <v>18</v>
      </c>
      <c r="BC85" s="132">
        <v>0.55555555555555558</v>
      </c>
      <c r="BD85" s="131">
        <v>18</v>
      </c>
      <c r="BE85" s="132">
        <v>0.55555555555555558</v>
      </c>
      <c r="BF85" s="323">
        <v>20</v>
      </c>
      <c r="BG85" s="325">
        <v>0.6</v>
      </c>
      <c r="BH85" s="323">
        <v>22</v>
      </c>
      <c r="BI85" s="325">
        <v>0.54545454545454541</v>
      </c>
      <c r="BJ85" s="323">
        <v>25</v>
      </c>
      <c r="BK85" s="132">
        <v>0.56000000000000005</v>
      </c>
      <c r="BL85" s="414">
        <v>24</v>
      </c>
      <c r="BM85" s="415">
        <v>0.58333333333333337</v>
      </c>
      <c r="BN85" s="414">
        <v>26</v>
      </c>
      <c r="BO85" s="415">
        <v>0.53846153846153844</v>
      </c>
      <c r="BP85" s="414">
        <f>VLOOKUP(Table8897[[#This Row],[مؤسسات السوق المالية]],'[1]بحسب مؤسسة السوق المالية '!$D$14:$J$217,6,0)</f>
        <v>27</v>
      </c>
      <c r="BQ85" s="415">
        <f>VLOOKUP(Table8897[[#This Row],[مؤسسات السوق المالية]],'[1]بحسب مؤسسة السوق المالية '!$D$14:$J$217,7,0)</f>
        <v>0.55555555555555558</v>
      </c>
    </row>
    <row r="86" spans="3:69" ht="45" customHeight="1" thickBot="1">
      <c r="C86" s="324">
        <v>102</v>
      </c>
      <c r="D86" s="129" t="s">
        <v>464</v>
      </c>
      <c r="E86" s="129" t="s">
        <v>465</v>
      </c>
      <c r="F86" s="131">
        <v>16</v>
      </c>
      <c r="G86" s="132">
        <v>0.63</v>
      </c>
      <c r="H86" s="131">
        <v>18</v>
      </c>
      <c r="I86" s="132">
        <v>0.67</v>
      </c>
      <c r="J86" s="131">
        <v>19</v>
      </c>
      <c r="K86" s="132">
        <v>0.68</v>
      </c>
      <c r="L86" s="131">
        <v>21</v>
      </c>
      <c r="M86" s="132">
        <v>0.67</v>
      </c>
      <c r="N86" s="131">
        <v>20</v>
      </c>
      <c r="O86" s="132">
        <v>0.75</v>
      </c>
      <c r="P86" s="131">
        <v>19</v>
      </c>
      <c r="Q86" s="132">
        <v>0.74</v>
      </c>
      <c r="R86" s="131">
        <v>20</v>
      </c>
      <c r="S86" s="132">
        <v>0.7</v>
      </c>
      <c r="T86" s="131">
        <v>20</v>
      </c>
      <c r="U86" s="132">
        <v>0.75</v>
      </c>
      <c r="V86" s="131">
        <v>21</v>
      </c>
      <c r="W86" s="132">
        <v>0.76</v>
      </c>
      <c r="X86" s="131">
        <v>23</v>
      </c>
      <c r="Y86" s="132">
        <v>0.73913043478260865</v>
      </c>
      <c r="Z86" s="131">
        <v>23</v>
      </c>
      <c r="AA86" s="132">
        <v>0.73913043478260865</v>
      </c>
      <c r="AB86" s="131">
        <v>23</v>
      </c>
      <c r="AC86" s="132">
        <v>0.73913043478260865</v>
      </c>
      <c r="AD86" s="131">
        <v>24</v>
      </c>
      <c r="AE86" s="132">
        <v>0.75</v>
      </c>
      <c r="AF86" s="131">
        <v>21</v>
      </c>
      <c r="AG86" s="132">
        <v>0.7142857142857143</v>
      </c>
      <c r="AH86" s="131">
        <v>19</v>
      </c>
      <c r="AI86" s="132">
        <v>0.68421052631578949</v>
      </c>
      <c r="AJ86" s="131">
        <v>22</v>
      </c>
      <c r="AK86" s="132">
        <v>0.72727272727272729</v>
      </c>
      <c r="AL86" s="131">
        <v>24</v>
      </c>
      <c r="AM86" s="132">
        <v>0.75</v>
      </c>
      <c r="AN86" s="131">
        <v>22</v>
      </c>
      <c r="AO86" s="132">
        <v>0.72727272727272729</v>
      </c>
      <c r="AP86" s="131">
        <v>22</v>
      </c>
      <c r="AQ86" s="132">
        <v>0.72727272727272729</v>
      </c>
      <c r="AR86" s="131">
        <v>22</v>
      </c>
      <c r="AS86" s="132">
        <v>0.72727272727272729</v>
      </c>
      <c r="AT86" s="131">
        <v>23</v>
      </c>
      <c r="AU86" s="132">
        <v>0.73913043478260865</v>
      </c>
      <c r="AV86" s="131">
        <v>24</v>
      </c>
      <c r="AW86" s="132">
        <v>0.75</v>
      </c>
      <c r="AX86" s="131">
        <v>23</v>
      </c>
      <c r="AY86" s="132">
        <v>0.60869565217391308</v>
      </c>
      <c r="AZ86" s="131">
        <v>22</v>
      </c>
      <c r="BA86" s="132">
        <v>0.72727272727272729</v>
      </c>
      <c r="BB86" s="131">
        <v>21</v>
      </c>
      <c r="BC86" s="132">
        <v>0.7142857142857143</v>
      </c>
      <c r="BD86" s="131">
        <v>21</v>
      </c>
      <c r="BE86" s="132">
        <v>0.76190476190476186</v>
      </c>
      <c r="BF86" s="323">
        <v>21</v>
      </c>
      <c r="BG86" s="325">
        <v>0.76190476190476186</v>
      </c>
      <c r="BH86" s="323">
        <v>22</v>
      </c>
      <c r="BI86" s="325">
        <v>0.72727272727272729</v>
      </c>
      <c r="BJ86" s="323">
        <v>24</v>
      </c>
      <c r="BK86" s="132">
        <v>0.67</v>
      </c>
      <c r="BL86" s="414">
        <v>24</v>
      </c>
      <c r="BM86" s="415">
        <v>0.66666666666666663</v>
      </c>
      <c r="BN86" s="414">
        <v>28</v>
      </c>
      <c r="BO86" s="415">
        <v>0.6785714285714286</v>
      </c>
      <c r="BP86" s="414">
        <f>VLOOKUP(Table8897[[#This Row],[مؤسسات السوق المالية]],'[1]بحسب مؤسسة السوق المالية '!$D$14:$J$217,6,0)</f>
        <v>26</v>
      </c>
      <c r="BQ86" s="415">
        <f>VLOOKUP(Table8897[[#This Row],[مؤسسات السوق المالية]],'[1]بحسب مؤسسة السوق المالية '!$D$14:$J$217,7,0)</f>
        <v>0.65384615384615385</v>
      </c>
    </row>
    <row r="87" spans="3:69" ht="45" customHeight="1" thickBot="1">
      <c r="C87" s="324">
        <v>110</v>
      </c>
      <c r="D87" s="129" t="s">
        <v>745</v>
      </c>
      <c r="E87" s="129" t="s">
        <v>620</v>
      </c>
      <c r="F87" s="237" t="s">
        <v>5</v>
      </c>
      <c r="G87" s="237" t="s">
        <v>5</v>
      </c>
      <c r="H87" s="237" t="s">
        <v>5</v>
      </c>
      <c r="I87" s="237" t="s">
        <v>5</v>
      </c>
      <c r="J87" s="237" t="s">
        <v>5</v>
      </c>
      <c r="K87" s="237" t="s">
        <v>5</v>
      </c>
      <c r="L87" s="237" t="s">
        <v>5</v>
      </c>
      <c r="M87" s="237" t="s">
        <v>5</v>
      </c>
      <c r="N87" s="237" t="s">
        <v>5</v>
      </c>
      <c r="O87" s="237" t="s">
        <v>5</v>
      </c>
      <c r="P87" s="237" t="s">
        <v>5</v>
      </c>
      <c r="Q87" s="237" t="s">
        <v>5</v>
      </c>
      <c r="R87" s="237" t="s">
        <v>5</v>
      </c>
      <c r="S87" s="237" t="s">
        <v>5</v>
      </c>
      <c r="T87" s="237" t="s">
        <v>5</v>
      </c>
      <c r="U87" s="237" t="s">
        <v>5</v>
      </c>
      <c r="V87" s="237" t="s">
        <v>5</v>
      </c>
      <c r="W87" s="237" t="s">
        <v>5</v>
      </c>
      <c r="X87" s="237" t="s">
        <v>5</v>
      </c>
      <c r="Y87" s="237" t="s">
        <v>5</v>
      </c>
      <c r="Z87" s="237" t="s">
        <v>5</v>
      </c>
      <c r="AA87" s="237" t="s">
        <v>5</v>
      </c>
      <c r="AB87" s="237" t="s">
        <v>5</v>
      </c>
      <c r="AC87" s="237" t="s">
        <v>5</v>
      </c>
      <c r="AD87" s="237" t="s">
        <v>5</v>
      </c>
      <c r="AE87" s="237" t="s">
        <v>5</v>
      </c>
      <c r="AF87" s="237" t="s">
        <v>5</v>
      </c>
      <c r="AG87" s="237" t="s">
        <v>5</v>
      </c>
      <c r="AH87" s="237" t="s">
        <v>5</v>
      </c>
      <c r="AI87" s="237" t="s">
        <v>5</v>
      </c>
      <c r="AJ87" s="237" t="s">
        <v>5</v>
      </c>
      <c r="AK87" s="237" t="s">
        <v>5</v>
      </c>
      <c r="AL87" s="237" t="s">
        <v>5</v>
      </c>
      <c r="AM87" s="237" t="s">
        <v>5</v>
      </c>
      <c r="AN87" s="237" t="s">
        <v>5</v>
      </c>
      <c r="AO87" s="237" t="s">
        <v>5</v>
      </c>
      <c r="AP87" s="237" t="s">
        <v>5</v>
      </c>
      <c r="AQ87" s="237" t="s">
        <v>5</v>
      </c>
      <c r="AR87" s="237" t="s">
        <v>5</v>
      </c>
      <c r="AS87" s="237" t="s">
        <v>5</v>
      </c>
      <c r="AT87" s="237" t="s">
        <v>5</v>
      </c>
      <c r="AU87" s="237" t="s">
        <v>5</v>
      </c>
      <c r="AV87" s="237" t="s">
        <v>5</v>
      </c>
      <c r="AW87" s="237" t="s">
        <v>5</v>
      </c>
      <c r="AX87" s="237" t="s">
        <v>5</v>
      </c>
      <c r="AY87" s="237" t="s">
        <v>5</v>
      </c>
      <c r="AZ87" s="237" t="s">
        <v>5</v>
      </c>
      <c r="BA87" s="237" t="s">
        <v>5</v>
      </c>
      <c r="BB87" s="237" t="s">
        <v>5</v>
      </c>
      <c r="BC87" s="237" t="s">
        <v>5</v>
      </c>
      <c r="BD87" s="237" t="s">
        <v>5</v>
      </c>
      <c r="BE87" s="237" t="s">
        <v>5</v>
      </c>
      <c r="BF87" s="302">
        <v>1</v>
      </c>
      <c r="BG87" s="326">
        <v>0</v>
      </c>
      <c r="BH87" s="323">
        <v>13</v>
      </c>
      <c r="BI87" s="325">
        <v>0.61538461538461542</v>
      </c>
      <c r="BJ87" s="323">
        <v>13</v>
      </c>
      <c r="BK87" s="132">
        <v>0.54</v>
      </c>
      <c r="BL87" s="414">
        <v>18</v>
      </c>
      <c r="BM87" s="415">
        <v>0.55555555555555558</v>
      </c>
      <c r="BN87" s="414">
        <v>23</v>
      </c>
      <c r="BO87" s="415">
        <v>0.65217391304347827</v>
      </c>
      <c r="BP87" s="414">
        <f>VLOOKUP(Table8897[[#This Row],[مؤسسات السوق المالية]],'[1]بحسب مؤسسة السوق المالية '!$D$14:$J$217,6,0)</f>
        <v>26</v>
      </c>
      <c r="BQ87" s="415">
        <f>VLOOKUP(Table8897[[#This Row],[مؤسسات السوق المالية]],'[1]بحسب مؤسسة السوق المالية '!$D$14:$J$217,7,0)</f>
        <v>0.65384615384615385</v>
      </c>
    </row>
    <row r="88" spans="3:69" ht="45" customHeight="1" thickBot="1">
      <c r="C88" s="324">
        <v>96</v>
      </c>
      <c r="D88" s="129" t="s">
        <v>1189</v>
      </c>
      <c r="E88" s="129" t="s">
        <v>623</v>
      </c>
      <c r="F88" s="131" t="s">
        <v>5</v>
      </c>
      <c r="G88" s="132" t="s">
        <v>5</v>
      </c>
      <c r="H88" s="131">
        <v>3</v>
      </c>
      <c r="I88" s="132">
        <v>1</v>
      </c>
      <c r="J88" s="131">
        <v>1</v>
      </c>
      <c r="K88" s="132">
        <v>1</v>
      </c>
      <c r="L88" s="131">
        <v>9</v>
      </c>
      <c r="M88" s="132">
        <v>0.67</v>
      </c>
      <c r="N88" s="131">
        <v>8</v>
      </c>
      <c r="O88" s="132">
        <v>0.75</v>
      </c>
      <c r="P88" s="131">
        <v>9</v>
      </c>
      <c r="Q88" s="132">
        <v>0.67</v>
      </c>
      <c r="R88" s="131">
        <v>9</v>
      </c>
      <c r="S88" s="132">
        <v>0.67</v>
      </c>
      <c r="T88" s="131">
        <v>9</v>
      </c>
      <c r="U88" s="132">
        <v>0.67</v>
      </c>
      <c r="V88" s="131">
        <v>9</v>
      </c>
      <c r="W88" s="132">
        <v>0.67</v>
      </c>
      <c r="X88" s="131">
        <v>9</v>
      </c>
      <c r="Y88" s="132">
        <v>0.66666666666666663</v>
      </c>
      <c r="Z88" s="131">
        <v>9</v>
      </c>
      <c r="AA88" s="132">
        <v>0.66666666666666663</v>
      </c>
      <c r="AB88" s="131">
        <v>8</v>
      </c>
      <c r="AC88" s="132">
        <v>0.625</v>
      </c>
      <c r="AD88" s="131">
        <v>10</v>
      </c>
      <c r="AE88" s="132">
        <v>0.6</v>
      </c>
      <c r="AF88" s="131">
        <v>12</v>
      </c>
      <c r="AG88" s="132">
        <v>0.58333333333333337</v>
      </c>
      <c r="AH88" s="131">
        <v>12</v>
      </c>
      <c r="AI88" s="132">
        <v>0.66666666666666663</v>
      </c>
      <c r="AJ88" s="131">
        <v>11</v>
      </c>
      <c r="AK88" s="132">
        <v>0.72727272727272729</v>
      </c>
      <c r="AL88" s="131">
        <v>11</v>
      </c>
      <c r="AM88" s="132">
        <v>0.72727272727272729</v>
      </c>
      <c r="AN88" s="131">
        <v>14</v>
      </c>
      <c r="AO88" s="132">
        <v>0.7142857142857143</v>
      </c>
      <c r="AP88" s="131">
        <v>16</v>
      </c>
      <c r="AQ88" s="132">
        <v>0.6875</v>
      </c>
      <c r="AR88" s="131">
        <v>15</v>
      </c>
      <c r="AS88" s="132">
        <v>0.66666666666666663</v>
      </c>
      <c r="AT88" s="131">
        <v>15</v>
      </c>
      <c r="AU88" s="132">
        <v>0.66666666666666663</v>
      </c>
      <c r="AV88" s="131">
        <v>18</v>
      </c>
      <c r="AW88" s="132">
        <v>0.61</v>
      </c>
      <c r="AX88" s="131">
        <v>18</v>
      </c>
      <c r="AY88" s="132">
        <v>0.72222222222222221</v>
      </c>
      <c r="AZ88" s="131">
        <v>17</v>
      </c>
      <c r="BA88" s="132">
        <v>0.52941176470588236</v>
      </c>
      <c r="BB88" s="131">
        <v>17</v>
      </c>
      <c r="BC88" s="132">
        <v>0.58823529411764708</v>
      </c>
      <c r="BD88" s="131">
        <v>16</v>
      </c>
      <c r="BE88" s="132">
        <v>0.5625</v>
      </c>
      <c r="BF88" s="323">
        <v>15</v>
      </c>
      <c r="BG88" s="325">
        <v>0.6</v>
      </c>
      <c r="BH88" s="323">
        <v>19</v>
      </c>
      <c r="BI88" s="325">
        <v>0.63157894736842102</v>
      </c>
      <c r="BJ88" s="323">
        <v>24</v>
      </c>
      <c r="BK88" s="132">
        <v>0.67</v>
      </c>
      <c r="BL88" s="414">
        <v>24</v>
      </c>
      <c r="BM88" s="415">
        <v>0.66666666666666663</v>
      </c>
      <c r="BN88" s="414">
        <v>26</v>
      </c>
      <c r="BO88" s="415">
        <v>0.69230769230769229</v>
      </c>
      <c r="BP88" s="414">
        <f>VLOOKUP(Table8897[[#This Row],[مؤسسات السوق المالية]],'[1]بحسب مؤسسة السوق المالية '!$D$14:$J$217,6,0)</f>
        <v>25</v>
      </c>
      <c r="BQ88" s="415">
        <f>VLOOKUP(Table8897[[#This Row],[مؤسسات السوق المالية]],'[1]بحسب مؤسسة السوق المالية '!$D$14:$J$217,7,0)</f>
        <v>0.68</v>
      </c>
    </row>
    <row r="89" spans="3:69" ht="45" customHeight="1" thickBot="1">
      <c r="C89" s="324">
        <v>133</v>
      </c>
      <c r="D89" s="129" t="s">
        <v>758</v>
      </c>
      <c r="E89" s="129" t="s">
        <v>759</v>
      </c>
      <c r="F89" s="131">
        <v>20</v>
      </c>
      <c r="G89" s="132">
        <v>0.45</v>
      </c>
      <c r="H89" s="131">
        <v>17</v>
      </c>
      <c r="I89" s="132">
        <v>0.47</v>
      </c>
      <c r="J89" s="131">
        <v>20</v>
      </c>
      <c r="K89" s="132">
        <v>0.6</v>
      </c>
      <c r="L89" s="131">
        <v>14</v>
      </c>
      <c r="M89" s="132">
        <v>0.5</v>
      </c>
      <c r="N89" s="131">
        <v>14</v>
      </c>
      <c r="O89" s="132">
        <v>0.6428571428571429</v>
      </c>
      <c r="P89" s="131">
        <v>14</v>
      </c>
      <c r="Q89" s="132">
        <v>0.64</v>
      </c>
      <c r="R89" s="131">
        <v>14</v>
      </c>
      <c r="S89" s="132">
        <v>0.64</v>
      </c>
      <c r="T89" s="131">
        <v>18</v>
      </c>
      <c r="U89" s="132">
        <v>0.44</v>
      </c>
      <c r="V89" s="131">
        <v>11</v>
      </c>
      <c r="W89" s="132">
        <v>0.55000000000000004</v>
      </c>
      <c r="X89" s="131">
        <v>10</v>
      </c>
      <c r="Y89" s="132">
        <v>0.5</v>
      </c>
      <c r="Z89" s="131">
        <v>11</v>
      </c>
      <c r="AA89" s="132">
        <v>0.54545454545454541</v>
      </c>
      <c r="AB89" s="131">
        <v>11</v>
      </c>
      <c r="AC89" s="132">
        <v>0.63636363636363635</v>
      </c>
      <c r="AD89" s="131">
        <v>15</v>
      </c>
      <c r="AE89" s="132">
        <v>0.66666666666666663</v>
      </c>
      <c r="AF89" s="131">
        <v>17</v>
      </c>
      <c r="AG89" s="132">
        <v>0.76470588235294112</v>
      </c>
      <c r="AH89" s="131">
        <v>11</v>
      </c>
      <c r="AI89" s="132">
        <v>0.63636363636363635</v>
      </c>
      <c r="AJ89" s="131">
        <v>20</v>
      </c>
      <c r="AK89" s="132">
        <v>0.6</v>
      </c>
      <c r="AL89" s="131">
        <v>20</v>
      </c>
      <c r="AM89" s="132">
        <v>0.65</v>
      </c>
      <c r="AN89" s="131">
        <v>21</v>
      </c>
      <c r="AO89" s="132">
        <v>0.61904761904761907</v>
      </c>
      <c r="AP89" s="131">
        <v>23</v>
      </c>
      <c r="AQ89" s="132">
        <v>0.69565217391304346</v>
      </c>
      <c r="AR89" s="131">
        <v>22</v>
      </c>
      <c r="AS89" s="132">
        <v>0.68181818181818177</v>
      </c>
      <c r="AT89" s="131">
        <v>22</v>
      </c>
      <c r="AU89" s="132">
        <v>0.63636363636363635</v>
      </c>
      <c r="AV89" s="131">
        <v>19</v>
      </c>
      <c r="AW89" s="132">
        <v>0.57999999999999996</v>
      </c>
      <c r="AX89" s="131">
        <v>23</v>
      </c>
      <c r="AY89" s="132">
        <v>0.34782608695652173</v>
      </c>
      <c r="AZ89" s="131">
        <v>25</v>
      </c>
      <c r="BA89" s="132">
        <v>0.64</v>
      </c>
      <c r="BB89" s="131">
        <v>24</v>
      </c>
      <c r="BC89" s="132">
        <v>0.625</v>
      </c>
      <c r="BD89" s="131">
        <v>20</v>
      </c>
      <c r="BE89" s="132">
        <v>0.45</v>
      </c>
      <c r="BF89" s="323">
        <v>26</v>
      </c>
      <c r="BG89" s="325">
        <v>0.57692307692307687</v>
      </c>
      <c r="BH89" s="323">
        <v>25</v>
      </c>
      <c r="BI89" s="325">
        <v>0.56000000000000005</v>
      </c>
      <c r="BJ89" s="323">
        <v>26</v>
      </c>
      <c r="BK89" s="132">
        <v>0.57999999999999996</v>
      </c>
      <c r="BL89" s="414">
        <v>25</v>
      </c>
      <c r="BM89" s="415">
        <v>0.48</v>
      </c>
      <c r="BN89" s="414">
        <v>22</v>
      </c>
      <c r="BO89" s="415">
        <v>0.59090909090909094</v>
      </c>
      <c r="BP89" s="414">
        <f>VLOOKUP(Table8897[[#This Row],[مؤسسات السوق المالية]],'[1]بحسب مؤسسة السوق المالية '!$D$14:$J$217,6,0)</f>
        <v>25</v>
      </c>
      <c r="BQ89" s="415">
        <f>VLOOKUP(Table8897[[#This Row],[مؤسسات السوق المالية]],'[1]بحسب مؤسسة السوق المالية '!$D$14:$J$217,7,0)</f>
        <v>0.64</v>
      </c>
    </row>
    <row r="90" spans="3:69" ht="45" customHeight="1" thickBot="1">
      <c r="C90" s="324">
        <v>123</v>
      </c>
      <c r="D90" s="129" t="s">
        <v>493</v>
      </c>
      <c r="E90" s="129" t="s">
        <v>494</v>
      </c>
      <c r="F90" s="131">
        <v>20</v>
      </c>
      <c r="G90" s="132">
        <v>0.6</v>
      </c>
      <c r="H90" s="131">
        <v>21</v>
      </c>
      <c r="I90" s="132">
        <v>0.62</v>
      </c>
      <c r="J90" s="131">
        <v>20</v>
      </c>
      <c r="K90" s="132">
        <v>0.6</v>
      </c>
      <c r="L90" s="131">
        <v>20</v>
      </c>
      <c r="M90" s="132">
        <v>0.6</v>
      </c>
      <c r="N90" s="131">
        <v>19</v>
      </c>
      <c r="O90" s="132">
        <v>0.57894736842105265</v>
      </c>
      <c r="P90" s="131">
        <v>17</v>
      </c>
      <c r="Q90" s="132">
        <v>0.53</v>
      </c>
      <c r="R90" s="131">
        <v>20</v>
      </c>
      <c r="S90" s="132">
        <v>0.6</v>
      </c>
      <c r="T90" s="131">
        <v>20</v>
      </c>
      <c r="U90" s="132">
        <v>0.6</v>
      </c>
      <c r="V90" s="131">
        <v>20</v>
      </c>
      <c r="W90" s="132">
        <v>0.6</v>
      </c>
      <c r="X90" s="131">
        <v>22</v>
      </c>
      <c r="Y90" s="132">
        <v>0.59090909090909094</v>
      </c>
      <c r="Z90" s="131">
        <v>22</v>
      </c>
      <c r="AA90" s="132">
        <v>0.59090909090909094</v>
      </c>
      <c r="AB90" s="131">
        <v>21</v>
      </c>
      <c r="AC90" s="132">
        <v>0.5714285714285714</v>
      </c>
      <c r="AD90" s="131">
        <v>25</v>
      </c>
      <c r="AE90" s="132">
        <v>0.64</v>
      </c>
      <c r="AF90" s="131">
        <v>22</v>
      </c>
      <c r="AG90" s="132">
        <v>0.63636363636363635</v>
      </c>
      <c r="AH90" s="131">
        <v>21</v>
      </c>
      <c r="AI90" s="132">
        <v>0.61904761904761907</v>
      </c>
      <c r="AJ90" s="131">
        <v>21</v>
      </c>
      <c r="AK90" s="132">
        <v>0.61904761904761907</v>
      </c>
      <c r="AL90" s="131">
        <v>21</v>
      </c>
      <c r="AM90" s="132">
        <v>0.61904761904761907</v>
      </c>
      <c r="AN90" s="131">
        <v>20</v>
      </c>
      <c r="AO90" s="132">
        <v>0.6</v>
      </c>
      <c r="AP90" s="131">
        <v>20</v>
      </c>
      <c r="AQ90" s="132">
        <v>0.6</v>
      </c>
      <c r="AR90" s="131">
        <v>21</v>
      </c>
      <c r="AS90" s="132">
        <v>0.61904761904761907</v>
      </c>
      <c r="AT90" s="131">
        <v>21</v>
      </c>
      <c r="AU90" s="132">
        <v>0.61904761904761907</v>
      </c>
      <c r="AV90" s="131">
        <v>20</v>
      </c>
      <c r="AW90" s="132">
        <v>0.65</v>
      </c>
      <c r="AX90" s="131">
        <v>21</v>
      </c>
      <c r="AY90" s="132">
        <v>0.61904761904761907</v>
      </c>
      <c r="AZ90" s="131">
        <v>22</v>
      </c>
      <c r="BA90" s="132">
        <v>0.59090909090909094</v>
      </c>
      <c r="BB90" s="131">
        <v>23</v>
      </c>
      <c r="BC90" s="132">
        <v>0.60869565217391308</v>
      </c>
      <c r="BD90" s="131">
        <v>23</v>
      </c>
      <c r="BE90" s="132">
        <v>0.60869565217391308</v>
      </c>
      <c r="BF90" s="323">
        <v>23</v>
      </c>
      <c r="BG90" s="325">
        <v>0.60869565217391308</v>
      </c>
      <c r="BH90" s="323">
        <v>21</v>
      </c>
      <c r="BI90" s="325">
        <v>0.61904761904761907</v>
      </c>
      <c r="BJ90" s="323">
        <v>22</v>
      </c>
      <c r="BK90" s="132">
        <v>0.64</v>
      </c>
      <c r="BL90" s="414">
        <v>23</v>
      </c>
      <c r="BM90" s="415">
        <v>0.65217391304347827</v>
      </c>
      <c r="BN90" s="414">
        <v>24</v>
      </c>
      <c r="BO90" s="415">
        <v>0.625</v>
      </c>
      <c r="BP90" s="414">
        <f>VLOOKUP(Table8897[[#This Row],[مؤسسات السوق المالية]],'[1]بحسب مؤسسة السوق المالية '!$D$14:$J$217,6,0)</f>
        <v>24</v>
      </c>
      <c r="BQ90" s="415">
        <f>VLOOKUP(Table8897[[#This Row],[مؤسسات السوق المالية]],'[1]بحسب مؤسسة السوق المالية '!$D$14:$J$217,7,0)</f>
        <v>0.625</v>
      </c>
    </row>
    <row r="91" spans="3:69" ht="45" customHeight="1" thickBot="1">
      <c r="C91" s="324">
        <v>68</v>
      </c>
      <c r="D91" s="129" t="s">
        <v>678</v>
      </c>
      <c r="E91" s="129" t="s">
        <v>679</v>
      </c>
      <c r="F91" s="131" t="s">
        <v>5</v>
      </c>
      <c r="G91" s="132" t="s">
        <v>5</v>
      </c>
      <c r="H91" s="131" t="s">
        <v>5</v>
      </c>
      <c r="I91" s="132" t="s">
        <v>5</v>
      </c>
      <c r="J91" s="131" t="s">
        <v>5</v>
      </c>
      <c r="K91" s="132" t="s">
        <v>5</v>
      </c>
      <c r="L91" s="131" t="s">
        <v>5</v>
      </c>
      <c r="M91" s="132" t="s">
        <v>5</v>
      </c>
      <c r="N91" s="131" t="s">
        <v>5</v>
      </c>
      <c r="O91" s="132" t="s">
        <v>5</v>
      </c>
      <c r="P91" s="131" t="s">
        <v>5</v>
      </c>
      <c r="Q91" s="132" t="s">
        <v>5</v>
      </c>
      <c r="R91" s="131" t="s">
        <v>5</v>
      </c>
      <c r="S91" s="132" t="s">
        <v>5</v>
      </c>
      <c r="T91" s="131" t="s">
        <v>5</v>
      </c>
      <c r="U91" s="132" t="s">
        <v>5</v>
      </c>
      <c r="V91" s="131" t="s">
        <v>5</v>
      </c>
      <c r="W91" s="132" t="s">
        <v>5</v>
      </c>
      <c r="X91" s="131" t="s">
        <v>5</v>
      </c>
      <c r="Y91" s="132" t="s">
        <v>5</v>
      </c>
      <c r="Z91" s="131" t="s">
        <v>5</v>
      </c>
      <c r="AA91" s="132" t="s">
        <v>5</v>
      </c>
      <c r="AB91" s="131">
        <v>3</v>
      </c>
      <c r="AC91" s="132">
        <v>1</v>
      </c>
      <c r="AD91" s="131">
        <v>0</v>
      </c>
      <c r="AE91" s="132">
        <v>0</v>
      </c>
      <c r="AF91" s="131">
        <v>0</v>
      </c>
      <c r="AG91" s="132">
        <v>0</v>
      </c>
      <c r="AH91" s="131">
        <v>0</v>
      </c>
      <c r="AI91" s="132">
        <v>0</v>
      </c>
      <c r="AJ91" s="131">
        <v>4</v>
      </c>
      <c r="AK91" s="132">
        <v>1</v>
      </c>
      <c r="AL91" s="131">
        <v>9</v>
      </c>
      <c r="AM91" s="132">
        <v>1</v>
      </c>
      <c r="AN91" s="131">
        <v>8</v>
      </c>
      <c r="AO91" s="132">
        <v>1</v>
      </c>
      <c r="AP91" s="131">
        <v>8</v>
      </c>
      <c r="AQ91" s="132">
        <v>0.875</v>
      </c>
      <c r="AR91" s="131">
        <v>8</v>
      </c>
      <c r="AS91" s="132">
        <v>0.875</v>
      </c>
      <c r="AT91" s="131">
        <v>14</v>
      </c>
      <c r="AU91" s="132">
        <v>0.8571428571428571</v>
      </c>
      <c r="AV91" s="131">
        <v>12</v>
      </c>
      <c r="AW91" s="132">
        <v>0.83</v>
      </c>
      <c r="AX91" s="131">
        <v>18</v>
      </c>
      <c r="AY91" s="132">
        <v>0.77777777777777779</v>
      </c>
      <c r="AZ91" s="131">
        <v>16</v>
      </c>
      <c r="BA91" s="132">
        <v>0.875</v>
      </c>
      <c r="BB91" s="131">
        <v>15</v>
      </c>
      <c r="BC91" s="132">
        <v>0.8666666666666667</v>
      </c>
      <c r="BD91" s="131">
        <v>14</v>
      </c>
      <c r="BE91" s="132">
        <v>0.8571428571428571</v>
      </c>
      <c r="BF91" s="323">
        <v>16</v>
      </c>
      <c r="BG91" s="325">
        <v>0.8125</v>
      </c>
      <c r="BH91" s="323">
        <v>18</v>
      </c>
      <c r="BI91" s="325">
        <v>0.83333333333333337</v>
      </c>
      <c r="BJ91" s="323">
        <v>19</v>
      </c>
      <c r="BK91" s="132">
        <v>0.84</v>
      </c>
      <c r="BL91" s="414">
        <v>22</v>
      </c>
      <c r="BM91" s="415">
        <v>0.81818181818181823</v>
      </c>
      <c r="BN91" s="414">
        <v>21</v>
      </c>
      <c r="BO91" s="415">
        <v>0.76190476190476186</v>
      </c>
      <c r="BP91" s="414">
        <f>VLOOKUP(Table8897[[#This Row],[مؤسسات السوق المالية]],'[1]بحسب مؤسسة السوق المالية '!$D$14:$J$217,6,0)</f>
        <v>23</v>
      </c>
      <c r="BQ91" s="415">
        <f>VLOOKUP(Table8897[[#This Row],[مؤسسات السوق المالية]],'[1]بحسب مؤسسة السوق المالية '!$D$14:$J$217,7,0)</f>
        <v>0.73913043478260865</v>
      </c>
    </row>
    <row r="92" spans="3:69" ht="45" customHeight="1" thickBot="1">
      <c r="C92" s="324">
        <v>104</v>
      </c>
      <c r="D92" s="129" t="s">
        <v>450</v>
      </c>
      <c r="E92" s="129" t="s">
        <v>451</v>
      </c>
      <c r="F92" s="131">
        <v>41</v>
      </c>
      <c r="G92" s="132">
        <v>0.66</v>
      </c>
      <c r="H92" s="131">
        <v>41</v>
      </c>
      <c r="I92" s="132">
        <v>0.66</v>
      </c>
      <c r="J92" s="131">
        <v>40</v>
      </c>
      <c r="K92" s="132">
        <v>0.63</v>
      </c>
      <c r="L92" s="131">
        <v>35</v>
      </c>
      <c r="M92" s="132">
        <v>0.66</v>
      </c>
      <c r="N92" s="131">
        <v>34</v>
      </c>
      <c r="O92" s="132">
        <v>0.6470588235294118</v>
      </c>
      <c r="P92" s="131">
        <v>37</v>
      </c>
      <c r="Q92" s="132">
        <v>0.65</v>
      </c>
      <c r="R92" s="131">
        <v>35</v>
      </c>
      <c r="S92" s="132">
        <v>0.63</v>
      </c>
      <c r="T92" s="131">
        <v>33</v>
      </c>
      <c r="U92" s="132">
        <v>0.64</v>
      </c>
      <c r="V92" s="131">
        <v>28</v>
      </c>
      <c r="W92" s="132">
        <v>0.61</v>
      </c>
      <c r="X92" s="131">
        <v>25</v>
      </c>
      <c r="Y92" s="132">
        <v>0.56000000000000005</v>
      </c>
      <c r="Z92" s="131">
        <v>25</v>
      </c>
      <c r="AA92" s="132">
        <v>0.56000000000000005</v>
      </c>
      <c r="AB92" s="131">
        <v>24</v>
      </c>
      <c r="AC92" s="132">
        <v>0.66666666666666663</v>
      </c>
      <c r="AD92" s="131">
        <v>22</v>
      </c>
      <c r="AE92" s="132">
        <v>0.68181818181818177</v>
      </c>
      <c r="AF92" s="131">
        <v>27</v>
      </c>
      <c r="AG92" s="132">
        <v>0.66666666666666663</v>
      </c>
      <c r="AH92" s="131">
        <v>25</v>
      </c>
      <c r="AI92" s="132">
        <v>0.64</v>
      </c>
      <c r="AJ92" s="131">
        <v>25</v>
      </c>
      <c r="AK92" s="132">
        <v>0.68</v>
      </c>
      <c r="AL92" s="131">
        <v>30</v>
      </c>
      <c r="AM92" s="132">
        <v>0.6333333333333333</v>
      </c>
      <c r="AN92" s="131">
        <v>29</v>
      </c>
      <c r="AO92" s="132">
        <v>0.65517241379310343</v>
      </c>
      <c r="AP92" s="131">
        <v>28</v>
      </c>
      <c r="AQ92" s="132">
        <v>0.6785714285714286</v>
      </c>
      <c r="AR92" s="131">
        <v>26</v>
      </c>
      <c r="AS92" s="132">
        <v>0.65384615384615385</v>
      </c>
      <c r="AT92" s="131">
        <v>26</v>
      </c>
      <c r="AU92" s="132">
        <v>0.61538461538461542</v>
      </c>
      <c r="AV92" s="131">
        <v>26</v>
      </c>
      <c r="AW92" s="132">
        <v>0.62</v>
      </c>
      <c r="AX92" s="131">
        <v>26</v>
      </c>
      <c r="AY92" s="132">
        <v>0.65384615384615385</v>
      </c>
      <c r="AZ92" s="131">
        <v>26</v>
      </c>
      <c r="BA92" s="132">
        <v>0.61538461538461542</v>
      </c>
      <c r="BB92" s="131">
        <v>26</v>
      </c>
      <c r="BC92" s="132">
        <v>0.61538461538461542</v>
      </c>
      <c r="BD92" s="131">
        <v>23</v>
      </c>
      <c r="BE92" s="132">
        <v>0.60869565217391308</v>
      </c>
      <c r="BF92" s="323">
        <v>26</v>
      </c>
      <c r="BG92" s="325">
        <v>0.65384615384615385</v>
      </c>
      <c r="BH92" s="323">
        <v>26</v>
      </c>
      <c r="BI92" s="325">
        <v>0.65384615384615385</v>
      </c>
      <c r="BJ92" s="323">
        <v>27</v>
      </c>
      <c r="BK92" s="132">
        <v>0.67</v>
      </c>
      <c r="BL92" s="414">
        <v>26</v>
      </c>
      <c r="BM92" s="415">
        <v>0.69230769230769229</v>
      </c>
      <c r="BN92" s="414">
        <v>24</v>
      </c>
      <c r="BO92" s="415">
        <v>0.66666666666666663</v>
      </c>
      <c r="BP92" s="414">
        <f>VLOOKUP(Table8897[[#This Row],[مؤسسات السوق المالية]],'[1]بحسب مؤسسة السوق المالية '!$D$14:$J$217,6,0)</f>
        <v>23</v>
      </c>
      <c r="BQ92" s="415">
        <f>VLOOKUP(Table8897[[#This Row],[مؤسسات السوق المالية]],'[1]بحسب مؤسسة السوق المالية '!$D$14:$J$217,7,0)</f>
        <v>0.65217391304347827</v>
      </c>
    </row>
    <row r="93" spans="3:69" ht="45" customHeight="1" thickBot="1">
      <c r="C93" s="324">
        <v>75</v>
      </c>
      <c r="D93" s="129" t="s">
        <v>831</v>
      </c>
      <c r="E93" s="129" t="s">
        <v>685</v>
      </c>
      <c r="F93" s="131" t="s">
        <v>5</v>
      </c>
      <c r="G93" s="132" t="s">
        <v>5</v>
      </c>
      <c r="H93" s="131" t="s">
        <v>5</v>
      </c>
      <c r="I93" s="132" t="s">
        <v>5</v>
      </c>
      <c r="J93" s="131" t="s">
        <v>5</v>
      </c>
      <c r="K93" s="132" t="s">
        <v>5</v>
      </c>
      <c r="L93" s="131" t="s">
        <v>5</v>
      </c>
      <c r="M93" s="132" t="s">
        <v>5</v>
      </c>
      <c r="N93" s="131">
        <v>3</v>
      </c>
      <c r="O93" s="132">
        <v>1</v>
      </c>
      <c r="P93" s="131">
        <v>4</v>
      </c>
      <c r="Q93" s="132">
        <v>1</v>
      </c>
      <c r="R93" s="131">
        <v>7</v>
      </c>
      <c r="S93" s="132">
        <v>1</v>
      </c>
      <c r="T93" s="131">
        <v>9</v>
      </c>
      <c r="U93" s="132">
        <v>0.78</v>
      </c>
      <c r="V93" s="131">
        <v>10</v>
      </c>
      <c r="W93" s="132">
        <v>0.8</v>
      </c>
      <c r="X93" s="131">
        <v>11</v>
      </c>
      <c r="Y93" s="132">
        <v>0.81818181818181823</v>
      </c>
      <c r="Z93" s="131">
        <v>11</v>
      </c>
      <c r="AA93" s="132">
        <v>0.81818181818181823</v>
      </c>
      <c r="AB93" s="131">
        <v>11</v>
      </c>
      <c r="AC93" s="132">
        <v>0.81818181818181823</v>
      </c>
      <c r="AD93" s="131">
        <v>11</v>
      </c>
      <c r="AE93" s="132">
        <v>0.81818181818181823</v>
      </c>
      <c r="AF93" s="131">
        <v>13</v>
      </c>
      <c r="AG93" s="132">
        <v>0.84615384615384615</v>
      </c>
      <c r="AH93" s="131">
        <v>12</v>
      </c>
      <c r="AI93" s="132">
        <v>0.83333333333333337</v>
      </c>
      <c r="AJ93" s="131">
        <v>13</v>
      </c>
      <c r="AK93" s="132">
        <v>0.85</v>
      </c>
      <c r="AL93" s="131">
        <v>15</v>
      </c>
      <c r="AM93" s="132">
        <v>0.8666666666666667</v>
      </c>
      <c r="AN93" s="131">
        <v>16</v>
      </c>
      <c r="AO93" s="132">
        <v>0.8125</v>
      </c>
      <c r="AP93" s="131">
        <v>16</v>
      </c>
      <c r="AQ93" s="132">
        <v>0.8125</v>
      </c>
      <c r="AR93" s="131">
        <v>15</v>
      </c>
      <c r="AS93" s="132">
        <v>0.8</v>
      </c>
      <c r="AT93" s="131">
        <v>14</v>
      </c>
      <c r="AU93" s="132">
        <v>0.7857142857142857</v>
      </c>
      <c r="AV93" s="131">
        <v>18</v>
      </c>
      <c r="AW93" s="132">
        <v>0.78</v>
      </c>
      <c r="AX93" s="131">
        <v>13</v>
      </c>
      <c r="AY93" s="132">
        <v>0.76923076923076927</v>
      </c>
      <c r="AZ93" s="131">
        <v>14</v>
      </c>
      <c r="BA93" s="132">
        <v>0.7142857142857143</v>
      </c>
      <c r="BB93" s="131">
        <v>16</v>
      </c>
      <c r="BC93" s="132">
        <v>0.6875</v>
      </c>
      <c r="BD93" s="131">
        <v>18</v>
      </c>
      <c r="BE93" s="132">
        <v>0.83333333333333337</v>
      </c>
      <c r="BF93" s="323">
        <v>23</v>
      </c>
      <c r="BG93" s="325">
        <v>0.69565217391304346</v>
      </c>
      <c r="BH93" s="323">
        <v>16</v>
      </c>
      <c r="BI93" s="325">
        <v>0.8125</v>
      </c>
      <c r="BJ93" s="323">
        <v>22</v>
      </c>
      <c r="BK93" s="132">
        <v>0.73</v>
      </c>
      <c r="BL93" s="414">
        <v>21</v>
      </c>
      <c r="BM93" s="415">
        <v>0.76190476190476186</v>
      </c>
      <c r="BN93" s="414">
        <v>24</v>
      </c>
      <c r="BO93" s="415">
        <v>0.75</v>
      </c>
      <c r="BP93" s="414">
        <f>VLOOKUP(Table8897[[#This Row],[مؤسسات السوق المالية]],'[1]بحسب مؤسسة السوق المالية '!$D$14:$J$217,6,0)</f>
        <v>22</v>
      </c>
      <c r="BQ93" s="415">
        <f>VLOOKUP(Table8897[[#This Row],[مؤسسات السوق المالية]],'[1]بحسب مؤسسة السوق المالية '!$D$14:$J$217,7,0)</f>
        <v>0.77272727272727271</v>
      </c>
    </row>
    <row r="94" spans="3:69" ht="38.25" customHeight="1" thickBot="1">
      <c r="C94" s="324">
        <v>100</v>
      </c>
      <c r="D94" s="129" t="s">
        <v>731</v>
      </c>
      <c r="E94" s="129" t="s">
        <v>732</v>
      </c>
      <c r="F94" s="132" t="s">
        <v>5</v>
      </c>
      <c r="G94" s="132" t="s">
        <v>5</v>
      </c>
      <c r="H94" s="132" t="s">
        <v>5</v>
      </c>
      <c r="I94" s="132" t="s">
        <v>5</v>
      </c>
      <c r="J94" s="132" t="s">
        <v>5</v>
      </c>
      <c r="K94" s="132" t="s">
        <v>5</v>
      </c>
      <c r="L94" s="132" t="s">
        <v>5</v>
      </c>
      <c r="M94" s="132" t="s">
        <v>5</v>
      </c>
      <c r="N94" s="132" t="s">
        <v>5</v>
      </c>
      <c r="O94" s="132" t="s">
        <v>5</v>
      </c>
      <c r="P94" s="132" t="s">
        <v>5</v>
      </c>
      <c r="Q94" s="132" t="s">
        <v>5</v>
      </c>
      <c r="R94" s="132" t="s">
        <v>5</v>
      </c>
      <c r="S94" s="132" t="s">
        <v>5</v>
      </c>
      <c r="T94" s="132" t="s">
        <v>5</v>
      </c>
      <c r="U94" s="132" t="s">
        <v>5</v>
      </c>
      <c r="V94" s="132" t="s">
        <v>5</v>
      </c>
      <c r="W94" s="132" t="s">
        <v>5</v>
      </c>
      <c r="X94" s="132" t="s">
        <v>5</v>
      </c>
      <c r="Y94" s="132" t="s">
        <v>5</v>
      </c>
      <c r="Z94" s="132" t="s">
        <v>5</v>
      </c>
      <c r="AA94" s="132" t="s">
        <v>5</v>
      </c>
      <c r="AB94" s="132" t="s">
        <v>5</v>
      </c>
      <c r="AC94" s="132" t="s">
        <v>5</v>
      </c>
      <c r="AD94" s="132" t="s">
        <v>5</v>
      </c>
      <c r="AE94" s="132" t="s">
        <v>5</v>
      </c>
      <c r="AF94" s="132" t="s">
        <v>5</v>
      </c>
      <c r="AG94" s="132" t="s">
        <v>5</v>
      </c>
      <c r="AH94" s="132" t="s">
        <v>5</v>
      </c>
      <c r="AI94" s="132" t="s">
        <v>5</v>
      </c>
      <c r="AJ94" s="132" t="s">
        <v>5</v>
      </c>
      <c r="AK94" s="132" t="s">
        <v>5</v>
      </c>
      <c r="AL94" s="132" t="s">
        <v>5</v>
      </c>
      <c r="AM94" s="132" t="s">
        <v>5</v>
      </c>
      <c r="AN94" s="132" t="s">
        <v>5</v>
      </c>
      <c r="AO94" s="132" t="s">
        <v>5</v>
      </c>
      <c r="AP94" s="132" t="s">
        <v>5</v>
      </c>
      <c r="AQ94" s="132" t="s">
        <v>5</v>
      </c>
      <c r="AR94" s="132" t="s">
        <v>5</v>
      </c>
      <c r="AS94" s="132" t="s">
        <v>5</v>
      </c>
      <c r="AT94" s="132" t="s">
        <v>5</v>
      </c>
      <c r="AU94" s="132" t="s">
        <v>5</v>
      </c>
      <c r="AV94" s="132" t="s">
        <v>5</v>
      </c>
      <c r="AW94" s="132" t="s">
        <v>5</v>
      </c>
      <c r="AX94" s="132" t="s">
        <v>5</v>
      </c>
      <c r="AY94" s="132" t="s">
        <v>5</v>
      </c>
      <c r="AZ94" s="132" t="s">
        <v>5</v>
      </c>
      <c r="BA94" s="132" t="s">
        <v>5</v>
      </c>
      <c r="BB94" s="132" t="s">
        <v>5</v>
      </c>
      <c r="BC94" s="132" t="s">
        <v>5</v>
      </c>
      <c r="BD94" s="132" t="s">
        <v>5</v>
      </c>
      <c r="BE94" s="132" t="s">
        <v>5</v>
      </c>
      <c r="BF94" s="323" t="s">
        <v>5</v>
      </c>
      <c r="BG94" s="325" t="s">
        <v>5</v>
      </c>
      <c r="BH94" s="302">
        <v>6</v>
      </c>
      <c r="BI94" s="326">
        <v>0.66666666666666663</v>
      </c>
      <c r="BJ94" s="323">
        <v>12</v>
      </c>
      <c r="BK94" s="132">
        <v>0.83</v>
      </c>
      <c r="BL94" s="414">
        <v>18</v>
      </c>
      <c r="BM94" s="415">
        <v>0.72222222222222221</v>
      </c>
      <c r="BN94" s="414">
        <v>19</v>
      </c>
      <c r="BO94" s="415">
        <v>0.68421052631578949</v>
      </c>
      <c r="BP94" s="414">
        <f>VLOOKUP(Table8897[[#This Row],[مؤسسات السوق المالية]],'[1]بحسب مؤسسة السوق المالية '!$D$14:$J$217,6,0)</f>
        <v>22</v>
      </c>
      <c r="BQ94" s="415">
        <f>VLOOKUP(Table8897[[#This Row],[مؤسسات السوق المالية]],'[1]بحسب مؤسسة السوق المالية '!$D$14:$J$217,7,0)</f>
        <v>0.63636363636363635</v>
      </c>
    </row>
    <row r="95" spans="3:69" ht="45" customHeight="1" thickBot="1">
      <c r="C95" s="324">
        <v>69</v>
      </c>
      <c r="D95" s="129" t="s">
        <v>670</v>
      </c>
      <c r="E95" s="129" t="s">
        <v>671</v>
      </c>
      <c r="F95" s="131" t="s">
        <v>5</v>
      </c>
      <c r="G95" s="131" t="s">
        <v>5</v>
      </c>
      <c r="H95" s="131" t="s">
        <v>5</v>
      </c>
      <c r="I95" s="131" t="s">
        <v>5</v>
      </c>
      <c r="J95" s="131" t="s">
        <v>5</v>
      </c>
      <c r="K95" s="131" t="s">
        <v>5</v>
      </c>
      <c r="L95" s="131" t="s">
        <v>5</v>
      </c>
      <c r="M95" s="131" t="s">
        <v>5</v>
      </c>
      <c r="N95" s="131" t="s">
        <v>5</v>
      </c>
      <c r="O95" s="131" t="s">
        <v>5</v>
      </c>
      <c r="P95" s="131" t="s">
        <v>5</v>
      </c>
      <c r="Q95" s="131" t="s">
        <v>5</v>
      </c>
      <c r="R95" s="131" t="s">
        <v>5</v>
      </c>
      <c r="S95" s="131" t="s">
        <v>5</v>
      </c>
      <c r="T95" s="131" t="s">
        <v>5</v>
      </c>
      <c r="U95" s="131" t="s">
        <v>5</v>
      </c>
      <c r="V95" s="131" t="s">
        <v>5</v>
      </c>
      <c r="W95" s="131" t="s">
        <v>5</v>
      </c>
      <c r="X95" s="131" t="s">
        <v>5</v>
      </c>
      <c r="Y95" s="131" t="s">
        <v>5</v>
      </c>
      <c r="Z95" s="131" t="s">
        <v>5</v>
      </c>
      <c r="AA95" s="131" t="s">
        <v>5</v>
      </c>
      <c r="AB95" s="131" t="s">
        <v>5</v>
      </c>
      <c r="AC95" s="131" t="s">
        <v>5</v>
      </c>
      <c r="AD95" s="131" t="s">
        <v>5</v>
      </c>
      <c r="AE95" s="131" t="s">
        <v>5</v>
      </c>
      <c r="AF95" s="131" t="s">
        <v>5</v>
      </c>
      <c r="AG95" s="131" t="s">
        <v>5</v>
      </c>
      <c r="AH95" s="131" t="s">
        <v>5</v>
      </c>
      <c r="AI95" s="131" t="s">
        <v>5</v>
      </c>
      <c r="AJ95" s="131" t="s">
        <v>5</v>
      </c>
      <c r="AK95" s="131" t="s">
        <v>5</v>
      </c>
      <c r="AL95" s="131" t="s">
        <v>5</v>
      </c>
      <c r="AM95" s="131" t="s">
        <v>5</v>
      </c>
      <c r="AN95" s="131" t="s">
        <v>5</v>
      </c>
      <c r="AO95" s="131" t="s">
        <v>5</v>
      </c>
      <c r="AP95" s="131" t="s">
        <v>5</v>
      </c>
      <c r="AQ95" s="131" t="s">
        <v>5</v>
      </c>
      <c r="AR95" s="131" t="s">
        <v>5</v>
      </c>
      <c r="AS95" s="131" t="s">
        <v>5</v>
      </c>
      <c r="AT95" s="131" t="s">
        <v>5</v>
      </c>
      <c r="AU95" s="131" t="s">
        <v>5</v>
      </c>
      <c r="AV95" s="131" t="s">
        <v>5</v>
      </c>
      <c r="AW95" s="131" t="s">
        <v>5</v>
      </c>
      <c r="AX95" s="131" t="s">
        <v>5</v>
      </c>
      <c r="AY95" s="131" t="s">
        <v>5</v>
      </c>
      <c r="AZ95" s="131" t="s">
        <v>5</v>
      </c>
      <c r="BA95" s="131" t="s">
        <v>5</v>
      </c>
      <c r="BB95" s="131" t="s">
        <v>5</v>
      </c>
      <c r="BC95" s="131" t="s">
        <v>5</v>
      </c>
      <c r="BD95" s="131">
        <v>4</v>
      </c>
      <c r="BE95" s="131">
        <v>1</v>
      </c>
      <c r="BF95" s="323">
        <v>14</v>
      </c>
      <c r="BG95" s="325">
        <v>1</v>
      </c>
      <c r="BH95" s="323">
        <v>17</v>
      </c>
      <c r="BI95" s="325">
        <v>0.88235294117647056</v>
      </c>
      <c r="BJ95" s="323">
        <v>22</v>
      </c>
      <c r="BK95" s="132">
        <v>0.77</v>
      </c>
      <c r="BL95" s="414">
        <v>22</v>
      </c>
      <c r="BM95" s="415">
        <v>0.77272727272727271</v>
      </c>
      <c r="BN95" s="414">
        <v>21</v>
      </c>
      <c r="BO95" s="415">
        <v>0.76190476190476186</v>
      </c>
      <c r="BP95" s="414">
        <f>VLOOKUP(Table8897[[#This Row],[مؤسسات السوق المالية]],'[1]بحسب مؤسسة السوق المالية '!$D$14:$J$217,6,0)</f>
        <v>21</v>
      </c>
      <c r="BQ95" s="415">
        <f>VLOOKUP(Table8897[[#This Row],[مؤسسات السوق المالية]],'[1]بحسب مؤسسة السوق المالية '!$D$14:$J$217,7,0)</f>
        <v>0.76190476190476186</v>
      </c>
    </row>
    <row r="96" spans="3:69" ht="45" customHeight="1" thickBot="1">
      <c r="C96" s="324">
        <v>101</v>
      </c>
      <c r="D96" s="129" t="s">
        <v>456</v>
      </c>
      <c r="E96" s="129" t="s">
        <v>457</v>
      </c>
      <c r="F96" s="131">
        <v>17</v>
      </c>
      <c r="G96" s="132">
        <v>0.53</v>
      </c>
      <c r="H96" s="131">
        <v>16</v>
      </c>
      <c r="I96" s="132">
        <v>0.56000000000000005</v>
      </c>
      <c r="J96" s="131">
        <v>15</v>
      </c>
      <c r="K96" s="132">
        <v>0.6</v>
      </c>
      <c r="L96" s="131">
        <v>17</v>
      </c>
      <c r="M96" s="132">
        <v>0.65</v>
      </c>
      <c r="N96" s="131">
        <v>18</v>
      </c>
      <c r="O96" s="132">
        <v>0.66666666666666663</v>
      </c>
      <c r="P96" s="131">
        <v>16</v>
      </c>
      <c r="Q96" s="132">
        <v>0.69</v>
      </c>
      <c r="R96" s="131">
        <v>17</v>
      </c>
      <c r="S96" s="132">
        <v>0.71</v>
      </c>
      <c r="T96" s="131">
        <v>20</v>
      </c>
      <c r="U96" s="132">
        <v>0.75</v>
      </c>
      <c r="V96" s="131">
        <v>22</v>
      </c>
      <c r="W96" s="132">
        <v>0.68</v>
      </c>
      <c r="X96" s="131">
        <v>17</v>
      </c>
      <c r="Y96" s="132">
        <v>0.70588235294117652</v>
      </c>
      <c r="Z96" s="131">
        <v>17</v>
      </c>
      <c r="AA96" s="132">
        <v>0.6470588235294118</v>
      </c>
      <c r="AB96" s="131">
        <v>22</v>
      </c>
      <c r="AC96" s="132">
        <v>0.63636363636363635</v>
      </c>
      <c r="AD96" s="131">
        <v>20</v>
      </c>
      <c r="AE96" s="132">
        <v>0.7</v>
      </c>
      <c r="AF96" s="131">
        <v>20</v>
      </c>
      <c r="AG96" s="132">
        <v>0.7</v>
      </c>
      <c r="AH96" s="131">
        <v>19</v>
      </c>
      <c r="AI96" s="132">
        <v>0.68421052631578949</v>
      </c>
      <c r="AJ96" s="131">
        <v>20</v>
      </c>
      <c r="AK96" s="132">
        <v>0.7</v>
      </c>
      <c r="AL96" s="131">
        <v>21</v>
      </c>
      <c r="AM96" s="132">
        <v>0.7142857142857143</v>
      </c>
      <c r="AN96" s="131">
        <v>19</v>
      </c>
      <c r="AO96" s="132">
        <v>0.68421052631578949</v>
      </c>
      <c r="AP96" s="131">
        <v>20</v>
      </c>
      <c r="AQ96" s="132">
        <v>0.75</v>
      </c>
      <c r="AR96" s="131">
        <v>22</v>
      </c>
      <c r="AS96" s="132">
        <v>0.77272727272727271</v>
      </c>
      <c r="AT96" s="131">
        <v>21</v>
      </c>
      <c r="AU96" s="132">
        <v>0.76190476190476186</v>
      </c>
      <c r="AV96" s="131">
        <v>23</v>
      </c>
      <c r="AW96" s="132">
        <v>0.78</v>
      </c>
      <c r="AX96" s="131">
        <v>20</v>
      </c>
      <c r="AY96" s="132">
        <v>0.65</v>
      </c>
      <c r="AZ96" s="131">
        <v>24</v>
      </c>
      <c r="BA96" s="132">
        <v>0.79166666666666663</v>
      </c>
      <c r="BB96" s="131">
        <v>20</v>
      </c>
      <c r="BC96" s="132">
        <v>0.75</v>
      </c>
      <c r="BD96" s="131">
        <v>20</v>
      </c>
      <c r="BE96" s="132">
        <v>0.7</v>
      </c>
      <c r="BF96" s="323">
        <v>21</v>
      </c>
      <c r="BG96" s="325">
        <v>0.7142857142857143</v>
      </c>
      <c r="BH96" s="323">
        <v>19</v>
      </c>
      <c r="BI96" s="325">
        <v>0.68421052631578949</v>
      </c>
      <c r="BJ96" s="323">
        <v>21</v>
      </c>
      <c r="BK96" s="132">
        <v>0.67</v>
      </c>
      <c r="BL96" s="414">
        <v>23</v>
      </c>
      <c r="BM96" s="415">
        <v>0.69565217391304346</v>
      </c>
      <c r="BN96" s="414">
        <v>22</v>
      </c>
      <c r="BO96" s="415">
        <v>0.68181818181818177</v>
      </c>
      <c r="BP96" s="414">
        <f>VLOOKUP(Table8897[[#This Row],[مؤسسات السوق المالية]],'[1]بحسب مؤسسة السوق المالية '!$D$14:$J$217,6,0)</f>
        <v>21</v>
      </c>
      <c r="BQ96" s="415">
        <f>VLOOKUP(Table8897[[#This Row],[مؤسسات السوق المالية]],'[1]بحسب مؤسسة السوق المالية '!$D$14:$J$217,7,0)</f>
        <v>0.66666666666666663</v>
      </c>
    </row>
    <row r="97" spans="3:69" ht="45" customHeight="1" thickBot="1">
      <c r="C97" s="324">
        <v>132</v>
      </c>
      <c r="D97" s="233" t="s">
        <v>446</v>
      </c>
      <c r="E97" s="233" t="s">
        <v>447</v>
      </c>
      <c r="F97" s="131">
        <v>40</v>
      </c>
      <c r="G97" s="132">
        <v>0.55000000000000004</v>
      </c>
      <c r="H97" s="131">
        <v>39</v>
      </c>
      <c r="I97" s="132">
        <v>0.69</v>
      </c>
      <c r="J97" s="131">
        <v>38</v>
      </c>
      <c r="K97" s="132">
        <v>0.66</v>
      </c>
      <c r="L97" s="131">
        <v>35</v>
      </c>
      <c r="M97" s="132">
        <v>0.63</v>
      </c>
      <c r="N97" s="131">
        <v>34</v>
      </c>
      <c r="O97" s="132">
        <v>0.61764705882352944</v>
      </c>
      <c r="P97" s="131">
        <v>34</v>
      </c>
      <c r="Q97" s="132">
        <v>0.56000000000000005</v>
      </c>
      <c r="R97" s="131">
        <v>45</v>
      </c>
      <c r="S97" s="132">
        <v>0.49</v>
      </c>
      <c r="T97" s="131">
        <v>44</v>
      </c>
      <c r="U97" s="132">
        <v>0.55000000000000004</v>
      </c>
      <c r="V97" s="131">
        <v>44</v>
      </c>
      <c r="W97" s="132">
        <v>0.55000000000000004</v>
      </c>
      <c r="X97" s="131">
        <v>45</v>
      </c>
      <c r="Y97" s="132">
        <v>0.57777777777777772</v>
      </c>
      <c r="Z97" s="131">
        <v>48</v>
      </c>
      <c r="AA97" s="132">
        <v>0.60416666666666663</v>
      </c>
      <c r="AB97" s="131">
        <v>47</v>
      </c>
      <c r="AC97" s="132">
        <v>0.5957446808510638</v>
      </c>
      <c r="AD97" s="131">
        <v>34</v>
      </c>
      <c r="AE97" s="132">
        <v>0.58823529411764708</v>
      </c>
      <c r="AF97" s="131">
        <v>34</v>
      </c>
      <c r="AG97" s="132">
        <v>0.61764705882352944</v>
      </c>
      <c r="AH97" s="131">
        <v>41</v>
      </c>
      <c r="AI97" s="132">
        <v>0.48780487804878048</v>
      </c>
      <c r="AJ97" s="131">
        <v>24</v>
      </c>
      <c r="AK97" s="132">
        <v>0.625</v>
      </c>
      <c r="AL97" s="131">
        <v>28</v>
      </c>
      <c r="AM97" s="132">
        <v>0.7857142857142857</v>
      </c>
      <c r="AN97" s="131">
        <v>34</v>
      </c>
      <c r="AO97" s="132">
        <v>0.76470588235294112</v>
      </c>
      <c r="AP97" s="131">
        <v>37</v>
      </c>
      <c r="AQ97" s="132">
        <v>0.70270270270270274</v>
      </c>
      <c r="AR97" s="131">
        <v>36</v>
      </c>
      <c r="AS97" s="132">
        <v>0.72222222222222221</v>
      </c>
      <c r="AT97" s="131">
        <v>33</v>
      </c>
      <c r="AU97" s="132">
        <v>0.69696969696969702</v>
      </c>
      <c r="AV97" s="131">
        <v>32</v>
      </c>
      <c r="AW97" s="132">
        <v>0.69</v>
      </c>
      <c r="AX97" s="131">
        <v>32</v>
      </c>
      <c r="AY97" s="132">
        <v>0.6875</v>
      </c>
      <c r="AZ97" s="131">
        <v>30</v>
      </c>
      <c r="BA97" s="132">
        <v>0.7</v>
      </c>
      <c r="BB97" s="131">
        <v>29</v>
      </c>
      <c r="BC97" s="132">
        <v>0.72413793103448276</v>
      </c>
      <c r="BD97" s="131">
        <v>29</v>
      </c>
      <c r="BE97" s="132">
        <v>0.72413793103448276</v>
      </c>
      <c r="BF97" s="323">
        <v>28</v>
      </c>
      <c r="BG97" s="325">
        <v>0.7142857142857143</v>
      </c>
      <c r="BH97" s="323">
        <v>24</v>
      </c>
      <c r="BI97" s="325">
        <v>0.70833333333333337</v>
      </c>
      <c r="BJ97" s="323">
        <v>22</v>
      </c>
      <c r="BK97" s="132">
        <v>0.59</v>
      </c>
      <c r="BL97" s="414">
        <v>22</v>
      </c>
      <c r="BM97" s="415">
        <v>0.59090909090909094</v>
      </c>
      <c r="BN97" s="414">
        <v>22</v>
      </c>
      <c r="BO97" s="415">
        <v>0.59090909090909094</v>
      </c>
      <c r="BP97" s="414">
        <f>VLOOKUP(Table8897[[#This Row],[مؤسسات السوق المالية]],'[1]بحسب مؤسسة السوق المالية '!$D$14:$J$217,6,0)</f>
        <v>21</v>
      </c>
      <c r="BQ97" s="415">
        <f>VLOOKUP(Table8897[[#This Row],[مؤسسات السوق المالية]],'[1]بحسب مؤسسة السوق المالية '!$D$14:$J$217,7,0)</f>
        <v>0.61904761904761907</v>
      </c>
    </row>
    <row r="98" spans="3:69" ht="45" customHeight="1" thickBot="1">
      <c r="C98" s="324">
        <v>142</v>
      </c>
      <c r="D98" s="129" t="s">
        <v>719</v>
      </c>
      <c r="E98" s="129" t="s">
        <v>720</v>
      </c>
      <c r="F98" s="131" t="s">
        <v>5</v>
      </c>
      <c r="G98" s="132" t="s">
        <v>5</v>
      </c>
      <c r="H98" s="131" t="s">
        <v>5</v>
      </c>
      <c r="I98" s="132" t="s">
        <v>5</v>
      </c>
      <c r="J98" s="131" t="s">
        <v>5</v>
      </c>
      <c r="K98" s="132" t="s">
        <v>5</v>
      </c>
      <c r="L98" s="131" t="s">
        <v>5</v>
      </c>
      <c r="M98" s="132" t="s">
        <v>5</v>
      </c>
      <c r="N98" s="131" t="s">
        <v>5</v>
      </c>
      <c r="O98" s="132" t="s">
        <v>5</v>
      </c>
      <c r="P98" s="131" t="s">
        <v>5</v>
      </c>
      <c r="Q98" s="132" t="s">
        <v>5</v>
      </c>
      <c r="R98" s="131" t="s">
        <v>5</v>
      </c>
      <c r="S98" s="132" t="s">
        <v>5</v>
      </c>
      <c r="T98" s="131">
        <v>0</v>
      </c>
      <c r="U98" s="132">
        <v>0</v>
      </c>
      <c r="V98" s="131">
        <v>3</v>
      </c>
      <c r="W98" s="132">
        <v>0.67</v>
      </c>
      <c r="X98" s="131">
        <v>3</v>
      </c>
      <c r="Y98" s="132">
        <v>0.66666666666666663</v>
      </c>
      <c r="Z98" s="131">
        <v>4</v>
      </c>
      <c r="AA98" s="132">
        <v>0.75</v>
      </c>
      <c r="AB98" s="131">
        <v>5</v>
      </c>
      <c r="AC98" s="132">
        <v>0.8</v>
      </c>
      <c r="AD98" s="131">
        <v>7</v>
      </c>
      <c r="AE98" s="132">
        <v>0.7142857142857143</v>
      </c>
      <c r="AF98" s="131">
        <v>8</v>
      </c>
      <c r="AG98" s="132">
        <v>0.625</v>
      </c>
      <c r="AH98" s="131">
        <v>8</v>
      </c>
      <c r="AI98" s="132">
        <v>0.625</v>
      </c>
      <c r="AJ98" s="131">
        <v>10</v>
      </c>
      <c r="AK98" s="132">
        <v>0.7</v>
      </c>
      <c r="AL98" s="131">
        <v>10</v>
      </c>
      <c r="AM98" s="132">
        <v>0.7</v>
      </c>
      <c r="AN98" s="131">
        <v>10</v>
      </c>
      <c r="AO98" s="132">
        <v>0.7</v>
      </c>
      <c r="AP98" s="131">
        <v>8</v>
      </c>
      <c r="AQ98" s="132">
        <v>0.625</v>
      </c>
      <c r="AR98" s="131">
        <v>9</v>
      </c>
      <c r="AS98" s="132">
        <v>0.66666666666666663</v>
      </c>
      <c r="AT98" s="131">
        <v>11</v>
      </c>
      <c r="AU98" s="132">
        <v>0.54545454545454541</v>
      </c>
      <c r="AV98" s="131">
        <v>10</v>
      </c>
      <c r="AW98" s="132">
        <v>0.7</v>
      </c>
      <c r="AX98" s="131">
        <v>10</v>
      </c>
      <c r="AY98" s="132">
        <v>0.6</v>
      </c>
      <c r="AZ98" s="131">
        <v>12</v>
      </c>
      <c r="BA98" s="132">
        <v>0.66666666666666663</v>
      </c>
      <c r="BB98" s="131">
        <v>11</v>
      </c>
      <c r="BC98" s="132">
        <v>0.72727272727272729</v>
      </c>
      <c r="BD98" s="131">
        <v>14</v>
      </c>
      <c r="BE98" s="132">
        <v>0.7142857142857143</v>
      </c>
      <c r="BF98" s="323">
        <v>18</v>
      </c>
      <c r="BG98" s="325">
        <v>0.72222222222222221</v>
      </c>
      <c r="BH98" s="323">
        <v>15</v>
      </c>
      <c r="BI98" s="325">
        <v>0.66666666666666663</v>
      </c>
      <c r="BJ98" s="323">
        <v>19</v>
      </c>
      <c r="BK98" s="132">
        <v>0.63</v>
      </c>
      <c r="BL98" s="414">
        <v>22</v>
      </c>
      <c r="BM98" s="415">
        <v>0.63636363636363635</v>
      </c>
      <c r="BN98" s="414">
        <v>23</v>
      </c>
      <c r="BO98" s="415">
        <v>0.56521739130434778</v>
      </c>
      <c r="BP98" s="414">
        <f>VLOOKUP(Table8897[[#This Row],[مؤسسات السوق المالية]],'[1]بحسب مؤسسة السوق المالية '!$D$14:$J$217,6,0)</f>
        <v>21</v>
      </c>
      <c r="BQ98" s="415">
        <f>VLOOKUP(Table8897[[#This Row],[مؤسسات السوق المالية]],'[1]بحسب مؤسسة السوق المالية '!$D$14:$J$217,7,0)</f>
        <v>0.52380952380952384</v>
      </c>
    </row>
    <row r="99" spans="3:69" ht="45" customHeight="1" thickBot="1">
      <c r="C99" s="324">
        <v>30</v>
      </c>
      <c r="D99" s="129" t="s">
        <v>652</v>
      </c>
      <c r="E99" s="129" t="s">
        <v>653</v>
      </c>
      <c r="F99" s="237" t="s">
        <v>5</v>
      </c>
      <c r="G99" s="237" t="s">
        <v>5</v>
      </c>
      <c r="H99" s="237" t="s">
        <v>5</v>
      </c>
      <c r="I99" s="237" t="s">
        <v>5</v>
      </c>
      <c r="J99" s="237" t="s">
        <v>5</v>
      </c>
      <c r="K99" s="237" t="s">
        <v>5</v>
      </c>
      <c r="L99" s="237" t="s">
        <v>5</v>
      </c>
      <c r="M99" s="237" t="s">
        <v>5</v>
      </c>
      <c r="N99" s="237" t="s">
        <v>5</v>
      </c>
      <c r="O99" s="237" t="s">
        <v>5</v>
      </c>
      <c r="P99" s="237" t="s">
        <v>5</v>
      </c>
      <c r="Q99" s="237" t="s">
        <v>5</v>
      </c>
      <c r="R99" s="237" t="s">
        <v>5</v>
      </c>
      <c r="S99" s="237" t="s">
        <v>5</v>
      </c>
      <c r="T99" s="237" t="s">
        <v>5</v>
      </c>
      <c r="U99" s="237" t="s">
        <v>5</v>
      </c>
      <c r="V99" s="237" t="s">
        <v>5</v>
      </c>
      <c r="W99" s="237" t="s">
        <v>5</v>
      </c>
      <c r="X99" s="237" t="s">
        <v>5</v>
      </c>
      <c r="Y99" s="237" t="s">
        <v>5</v>
      </c>
      <c r="Z99" s="237" t="s">
        <v>5</v>
      </c>
      <c r="AA99" s="237" t="s">
        <v>5</v>
      </c>
      <c r="AB99" s="237" t="s">
        <v>5</v>
      </c>
      <c r="AC99" s="237" t="s">
        <v>5</v>
      </c>
      <c r="AD99" s="237" t="s">
        <v>5</v>
      </c>
      <c r="AE99" s="237" t="s">
        <v>5</v>
      </c>
      <c r="AF99" s="237" t="s">
        <v>5</v>
      </c>
      <c r="AG99" s="237" t="s">
        <v>5</v>
      </c>
      <c r="AH99" s="239" t="s">
        <v>5</v>
      </c>
      <c r="AI99" s="237" t="s">
        <v>5</v>
      </c>
      <c r="AJ99" s="237" t="s">
        <v>5</v>
      </c>
      <c r="AK99" s="237" t="s">
        <v>5</v>
      </c>
      <c r="AL99" s="237" t="s">
        <v>5</v>
      </c>
      <c r="AM99" s="237" t="s">
        <v>5</v>
      </c>
      <c r="AN99" s="237" t="s">
        <v>5</v>
      </c>
      <c r="AO99" s="237" t="s">
        <v>5</v>
      </c>
      <c r="AP99" s="237" t="s">
        <v>5</v>
      </c>
      <c r="AQ99" s="237" t="s">
        <v>5</v>
      </c>
      <c r="AR99" s="237" t="s">
        <v>5</v>
      </c>
      <c r="AS99" s="237" t="s">
        <v>5</v>
      </c>
      <c r="AT99" s="237" t="s">
        <v>5</v>
      </c>
      <c r="AU99" s="237" t="s">
        <v>5</v>
      </c>
      <c r="AV99" s="237" t="s">
        <v>5</v>
      </c>
      <c r="AW99" s="237" t="s">
        <v>5</v>
      </c>
      <c r="AX99" s="237" t="s">
        <v>5</v>
      </c>
      <c r="AY99" s="237" t="s">
        <v>5</v>
      </c>
      <c r="AZ99" s="237" t="s">
        <v>5</v>
      </c>
      <c r="BA99" s="237" t="s">
        <v>5</v>
      </c>
      <c r="BB99" s="237">
        <v>5</v>
      </c>
      <c r="BC99" s="237">
        <v>1</v>
      </c>
      <c r="BD99" s="237">
        <v>9</v>
      </c>
      <c r="BE99" s="237">
        <v>1</v>
      </c>
      <c r="BF99" s="302">
        <v>9</v>
      </c>
      <c r="BG99" s="326">
        <v>1</v>
      </c>
      <c r="BH99" s="323">
        <v>10</v>
      </c>
      <c r="BI99" s="325">
        <v>1</v>
      </c>
      <c r="BJ99" s="323">
        <v>13</v>
      </c>
      <c r="BK99" s="132">
        <v>0.92</v>
      </c>
      <c r="BL99" s="414">
        <v>16</v>
      </c>
      <c r="BM99" s="415">
        <v>0.9375</v>
      </c>
      <c r="BN99" s="414">
        <v>21</v>
      </c>
      <c r="BO99" s="415">
        <v>0.8571428571428571</v>
      </c>
      <c r="BP99" s="414">
        <f>VLOOKUP(Table8897[[#This Row],[مؤسسات السوق المالية]],'[1]بحسب مؤسسة السوق المالية '!$D$14:$J$217,6,0)</f>
        <v>20</v>
      </c>
      <c r="BQ99" s="415">
        <f>VLOOKUP(Table8897[[#This Row],[مؤسسات السوق المالية]],'[1]بحسب مؤسسة السوق المالية '!$D$14:$J$217,7,0)</f>
        <v>0.9</v>
      </c>
    </row>
    <row r="100" spans="3:69" ht="45" customHeight="1" thickBot="1">
      <c r="C100" s="324">
        <v>111</v>
      </c>
      <c r="D100" s="129" t="s">
        <v>725</v>
      </c>
      <c r="E100" s="129" t="s">
        <v>726</v>
      </c>
      <c r="F100" s="131" t="s">
        <v>5</v>
      </c>
      <c r="G100" s="132" t="s">
        <v>5</v>
      </c>
      <c r="H100" s="131">
        <v>1</v>
      </c>
      <c r="I100" s="132">
        <v>1</v>
      </c>
      <c r="J100" s="131">
        <v>7</v>
      </c>
      <c r="K100" s="132">
        <v>0.56999999999999995</v>
      </c>
      <c r="L100" s="131">
        <v>10</v>
      </c>
      <c r="M100" s="132">
        <v>0.6</v>
      </c>
      <c r="N100" s="131">
        <v>10</v>
      </c>
      <c r="O100" s="132">
        <v>0.6</v>
      </c>
      <c r="P100" s="131">
        <v>10</v>
      </c>
      <c r="Q100" s="132">
        <v>0.6</v>
      </c>
      <c r="R100" s="131">
        <v>10</v>
      </c>
      <c r="S100" s="132">
        <v>0.7</v>
      </c>
      <c r="T100" s="131">
        <v>10</v>
      </c>
      <c r="U100" s="132">
        <v>1</v>
      </c>
      <c r="V100" s="131">
        <v>10</v>
      </c>
      <c r="W100" s="132">
        <v>0.7</v>
      </c>
      <c r="X100" s="131">
        <v>10</v>
      </c>
      <c r="Y100" s="132">
        <v>0.7</v>
      </c>
      <c r="Z100" s="131">
        <v>11</v>
      </c>
      <c r="AA100" s="132">
        <v>0.72727272727272729</v>
      </c>
      <c r="AB100" s="131">
        <v>10</v>
      </c>
      <c r="AC100" s="132">
        <v>0.7</v>
      </c>
      <c r="AD100" s="131">
        <v>13</v>
      </c>
      <c r="AE100" s="132">
        <v>0.61538461538461542</v>
      </c>
      <c r="AF100" s="131">
        <v>10</v>
      </c>
      <c r="AG100" s="132">
        <v>0.7</v>
      </c>
      <c r="AH100" s="131">
        <v>11</v>
      </c>
      <c r="AI100" s="132">
        <v>0.63636363636363635</v>
      </c>
      <c r="AJ100" s="131">
        <v>10</v>
      </c>
      <c r="AK100" s="132">
        <v>0.6</v>
      </c>
      <c r="AL100" s="131">
        <v>13</v>
      </c>
      <c r="AM100" s="132">
        <v>0.69230769230769229</v>
      </c>
      <c r="AN100" s="131">
        <v>13</v>
      </c>
      <c r="AO100" s="132">
        <v>0.69230769230769229</v>
      </c>
      <c r="AP100" s="131">
        <v>15</v>
      </c>
      <c r="AQ100" s="132">
        <v>0.73333333333333328</v>
      </c>
      <c r="AR100" s="131">
        <v>15</v>
      </c>
      <c r="AS100" s="132">
        <v>0.8</v>
      </c>
      <c r="AT100" s="131">
        <v>18</v>
      </c>
      <c r="AU100" s="132">
        <v>0.77777777777777779</v>
      </c>
      <c r="AV100" s="131">
        <v>18</v>
      </c>
      <c r="AW100" s="132">
        <v>0.78</v>
      </c>
      <c r="AX100" s="131">
        <v>21</v>
      </c>
      <c r="AY100" s="132">
        <v>0.7142857142857143</v>
      </c>
      <c r="AZ100" s="131">
        <v>23</v>
      </c>
      <c r="BA100" s="132">
        <v>0.65217391304347827</v>
      </c>
      <c r="BB100" s="131">
        <v>21</v>
      </c>
      <c r="BC100" s="132">
        <v>0.66666666666666663</v>
      </c>
      <c r="BD100" s="131">
        <v>21</v>
      </c>
      <c r="BE100" s="132">
        <v>0.61904761904761907</v>
      </c>
      <c r="BF100" s="323">
        <v>21</v>
      </c>
      <c r="BG100" s="325">
        <v>0.66666666666666663</v>
      </c>
      <c r="BH100" s="323">
        <v>21</v>
      </c>
      <c r="BI100" s="325">
        <v>0.66666666666666663</v>
      </c>
      <c r="BJ100" s="323">
        <v>17</v>
      </c>
      <c r="BK100" s="132">
        <v>0.65</v>
      </c>
      <c r="BL100" s="414">
        <v>17</v>
      </c>
      <c r="BM100" s="415">
        <v>0.6470588235294118</v>
      </c>
      <c r="BN100" s="414">
        <v>20</v>
      </c>
      <c r="BO100" s="415">
        <v>0.65</v>
      </c>
      <c r="BP100" s="414">
        <f>VLOOKUP(Table8897[[#This Row],[مؤسسات السوق المالية]],'[1]بحسب مؤسسة السوق المالية '!$D$14:$J$217,6,0)</f>
        <v>20</v>
      </c>
      <c r="BQ100" s="415">
        <f>VLOOKUP(Table8897[[#This Row],[مؤسسات السوق المالية]],'[1]بحسب مؤسسة السوق المالية '!$D$14:$J$217,7,0)</f>
        <v>0.65</v>
      </c>
    </row>
    <row r="101" spans="3:69" ht="45" customHeight="1" thickBot="1">
      <c r="C101" s="324">
        <v>126</v>
      </c>
      <c r="D101" s="129" t="s">
        <v>837</v>
      </c>
      <c r="E101" s="129" t="s">
        <v>750</v>
      </c>
      <c r="F101" s="131" t="s">
        <v>5</v>
      </c>
      <c r="G101" s="132" t="s">
        <v>5</v>
      </c>
      <c r="H101" s="131" t="s">
        <v>5</v>
      </c>
      <c r="I101" s="132" t="s">
        <v>5</v>
      </c>
      <c r="J101" s="131" t="s">
        <v>5</v>
      </c>
      <c r="K101" s="132" t="s">
        <v>5</v>
      </c>
      <c r="L101" s="131" t="s">
        <v>5</v>
      </c>
      <c r="M101" s="132" t="s">
        <v>5</v>
      </c>
      <c r="N101" s="131" t="s">
        <v>5</v>
      </c>
      <c r="O101" s="132" t="s">
        <v>5</v>
      </c>
      <c r="P101" s="131" t="s">
        <v>5</v>
      </c>
      <c r="Q101" s="132" t="s">
        <v>5</v>
      </c>
      <c r="R101" s="131">
        <v>3</v>
      </c>
      <c r="S101" s="132">
        <v>1</v>
      </c>
      <c r="T101" s="131">
        <v>4</v>
      </c>
      <c r="U101" s="132">
        <v>1</v>
      </c>
      <c r="V101" s="131">
        <v>4</v>
      </c>
      <c r="W101" s="132">
        <v>1</v>
      </c>
      <c r="X101" s="131">
        <v>5</v>
      </c>
      <c r="Y101" s="132">
        <v>0.8</v>
      </c>
      <c r="Z101" s="131">
        <v>5</v>
      </c>
      <c r="AA101" s="132">
        <v>0.8</v>
      </c>
      <c r="AB101" s="131">
        <v>8</v>
      </c>
      <c r="AC101" s="132">
        <v>0.75</v>
      </c>
      <c r="AD101" s="131">
        <v>8</v>
      </c>
      <c r="AE101" s="132">
        <v>0.75</v>
      </c>
      <c r="AF101" s="131">
        <v>7</v>
      </c>
      <c r="AG101" s="132">
        <v>0.7142857142857143</v>
      </c>
      <c r="AH101" s="131">
        <v>7</v>
      </c>
      <c r="AI101" s="132">
        <v>0.7142857142857143</v>
      </c>
      <c r="AJ101" s="131">
        <v>3</v>
      </c>
      <c r="AK101" s="132">
        <v>0.66666666666666663</v>
      </c>
      <c r="AL101" s="131">
        <v>5</v>
      </c>
      <c r="AM101" s="132">
        <v>0.8</v>
      </c>
      <c r="AN101" s="131">
        <v>6</v>
      </c>
      <c r="AO101" s="132">
        <v>0.66666666666666663</v>
      </c>
      <c r="AP101" s="131">
        <v>7</v>
      </c>
      <c r="AQ101" s="132">
        <v>0.42857142857142855</v>
      </c>
      <c r="AR101" s="131">
        <v>8</v>
      </c>
      <c r="AS101" s="132">
        <v>0.5</v>
      </c>
      <c r="AT101" s="131">
        <v>6</v>
      </c>
      <c r="AU101" s="132">
        <v>0.5</v>
      </c>
      <c r="AV101" s="131">
        <v>5</v>
      </c>
      <c r="AW101" s="132">
        <v>0.6</v>
      </c>
      <c r="AX101" s="131">
        <v>5</v>
      </c>
      <c r="AY101" s="132">
        <v>0.8</v>
      </c>
      <c r="AZ101" s="131">
        <v>10</v>
      </c>
      <c r="BA101" s="132">
        <v>0.7</v>
      </c>
      <c r="BB101" s="131">
        <v>13</v>
      </c>
      <c r="BC101" s="132">
        <v>0.69230769230769229</v>
      </c>
      <c r="BD101" s="131">
        <v>20</v>
      </c>
      <c r="BE101" s="132">
        <v>0.65</v>
      </c>
      <c r="BF101" s="323">
        <v>17</v>
      </c>
      <c r="BG101" s="325">
        <v>0.6470588235294118</v>
      </c>
      <c r="BH101" s="323">
        <v>15</v>
      </c>
      <c r="BI101" s="325">
        <v>0.6</v>
      </c>
      <c r="BJ101" s="323">
        <v>21</v>
      </c>
      <c r="BK101" s="132">
        <v>0.67</v>
      </c>
      <c r="BL101" s="414">
        <v>19</v>
      </c>
      <c r="BM101" s="415">
        <v>0.63157894736842102</v>
      </c>
      <c r="BN101" s="414">
        <v>21</v>
      </c>
      <c r="BO101" s="415">
        <v>0.61904761904761907</v>
      </c>
      <c r="BP101" s="414">
        <f>VLOOKUP(Table8897[[#This Row],[مؤسسات السوق المالية]],'[1]بحسب مؤسسة السوق المالية '!$D$14:$J$217,6,0)</f>
        <v>20</v>
      </c>
      <c r="BQ101" s="415">
        <f>VLOOKUP(Table8897[[#This Row],[مؤسسات السوق المالية]],'[1]بحسب مؤسسة السوق المالية '!$D$14:$J$217,7,0)</f>
        <v>0.65</v>
      </c>
    </row>
    <row r="102" spans="3:69" ht="45" customHeight="1" thickBot="1">
      <c r="C102" s="324">
        <v>161</v>
      </c>
      <c r="D102" s="129" t="s">
        <v>738</v>
      </c>
      <c r="E102" s="129" t="s">
        <v>569</v>
      </c>
      <c r="F102" s="131">
        <v>26</v>
      </c>
      <c r="G102" s="132">
        <v>0.5</v>
      </c>
      <c r="H102" s="131">
        <v>25</v>
      </c>
      <c r="I102" s="132">
        <v>0.48</v>
      </c>
      <c r="J102" s="131">
        <v>24</v>
      </c>
      <c r="K102" s="132">
        <v>0.5</v>
      </c>
      <c r="L102" s="131">
        <v>24</v>
      </c>
      <c r="M102" s="132">
        <v>0.5</v>
      </c>
      <c r="N102" s="131">
        <v>18</v>
      </c>
      <c r="O102" s="132">
        <v>0.5</v>
      </c>
      <c r="P102" s="131">
        <v>18</v>
      </c>
      <c r="Q102" s="132">
        <v>0.5</v>
      </c>
      <c r="R102" s="131">
        <v>23</v>
      </c>
      <c r="S102" s="132">
        <v>0.56999999999999995</v>
      </c>
      <c r="T102" s="131">
        <v>18</v>
      </c>
      <c r="U102" s="132">
        <v>0.5</v>
      </c>
      <c r="V102" s="131">
        <v>18</v>
      </c>
      <c r="W102" s="132">
        <v>0.5</v>
      </c>
      <c r="X102" s="131">
        <v>18</v>
      </c>
      <c r="Y102" s="132">
        <v>0.5</v>
      </c>
      <c r="Z102" s="131">
        <v>18</v>
      </c>
      <c r="AA102" s="132">
        <v>0.5</v>
      </c>
      <c r="AB102" s="131">
        <v>17</v>
      </c>
      <c r="AC102" s="132">
        <v>0.52941176470588236</v>
      </c>
      <c r="AD102" s="131">
        <v>17</v>
      </c>
      <c r="AE102" s="132">
        <v>0.47058823529411764</v>
      </c>
      <c r="AF102" s="131">
        <v>16</v>
      </c>
      <c r="AG102" s="132">
        <v>0.5</v>
      </c>
      <c r="AH102" s="131">
        <v>15</v>
      </c>
      <c r="AI102" s="132">
        <v>0.46666666666666667</v>
      </c>
      <c r="AJ102" s="131">
        <v>17</v>
      </c>
      <c r="AK102" s="132">
        <v>0.41176470588235292</v>
      </c>
      <c r="AL102" s="131">
        <v>17</v>
      </c>
      <c r="AM102" s="132">
        <v>0.41176470588235292</v>
      </c>
      <c r="AN102" s="131">
        <v>17</v>
      </c>
      <c r="AO102" s="132">
        <v>0.41176470588235292</v>
      </c>
      <c r="AP102" s="131">
        <v>16</v>
      </c>
      <c r="AQ102" s="132">
        <v>0.4375</v>
      </c>
      <c r="AR102" s="131">
        <v>16</v>
      </c>
      <c r="AS102" s="132">
        <v>0.4375</v>
      </c>
      <c r="AT102" s="131">
        <v>16</v>
      </c>
      <c r="AU102" s="132">
        <v>0.4375</v>
      </c>
      <c r="AV102" s="131">
        <v>17</v>
      </c>
      <c r="AW102" s="132">
        <v>0.53</v>
      </c>
      <c r="AX102" s="131">
        <v>18</v>
      </c>
      <c r="AY102" s="132">
        <v>0.5</v>
      </c>
      <c r="AZ102" s="131">
        <v>19</v>
      </c>
      <c r="BA102" s="132">
        <v>0.57894736842105265</v>
      </c>
      <c r="BB102" s="131">
        <v>19</v>
      </c>
      <c r="BC102" s="132">
        <v>0.57894736842105265</v>
      </c>
      <c r="BD102" s="131">
        <v>19</v>
      </c>
      <c r="BE102" s="132">
        <v>0.63157894736842102</v>
      </c>
      <c r="BF102" s="323">
        <v>19</v>
      </c>
      <c r="BG102" s="325">
        <v>0.63157894736842102</v>
      </c>
      <c r="BH102" s="323">
        <v>19</v>
      </c>
      <c r="BI102" s="325">
        <v>0.63157894736842102</v>
      </c>
      <c r="BJ102" s="323">
        <v>18</v>
      </c>
      <c r="BK102" s="132">
        <v>0.5</v>
      </c>
      <c r="BL102" s="414">
        <v>20</v>
      </c>
      <c r="BM102" s="415">
        <v>0.45</v>
      </c>
      <c r="BN102" s="414">
        <v>20</v>
      </c>
      <c r="BO102" s="415">
        <v>0.45</v>
      </c>
      <c r="BP102" s="414">
        <f>VLOOKUP(Table8897[[#This Row],[مؤسسات السوق المالية]],'[1]بحسب مؤسسة السوق المالية '!$D$14:$J$217,6,0)</f>
        <v>20</v>
      </c>
      <c r="BQ102" s="415">
        <f>VLOOKUP(Table8897[[#This Row],[مؤسسات السوق المالية]],'[1]بحسب مؤسسة السوق المالية '!$D$14:$J$217,7,0)</f>
        <v>0.45</v>
      </c>
    </row>
    <row r="103" spans="3:69" ht="45" customHeight="1" thickBot="1">
      <c r="C103" s="324">
        <v>7</v>
      </c>
      <c r="D103" s="129" t="s">
        <v>664</v>
      </c>
      <c r="E103" s="129" t="s">
        <v>565</v>
      </c>
      <c r="F103" s="131" t="s">
        <v>5</v>
      </c>
      <c r="G103" s="132" t="s">
        <v>5</v>
      </c>
      <c r="H103" s="131" t="s">
        <v>5</v>
      </c>
      <c r="I103" s="132" t="s">
        <v>5</v>
      </c>
      <c r="J103" s="131" t="s">
        <v>5</v>
      </c>
      <c r="K103" s="132" t="s">
        <v>5</v>
      </c>
      <c r="L103" s="131" t="s">
        <v>5</v>
      </c>
      <c r="M103" s="132" t="s">
        <v>5</v>
      </c>
      <c r="N103" s="131" t="s">
        <v>5</v>
      </c>
      <c r="O103" s="132" t="s">
        <v>5</v>
      </c>
      <c r="P103" s="131" t="s">
        <v>5</v>
      </c>
      <c r="Q103" s="132" t="s">
        <v>5</v>
      </c>
      <c r="R103" s="131" t="s">
        <v>5</v>
      </c>
      <c r="S103" s="132" t="s">
        <v>5</v>
      </c>
      <c r="T103" s="131" t="s">
        <v>5</v>
      </c>
      <c r="U103" s="132" t="s">
        <v>5</v>
      </c>
      <c r="V103" s="131" t="s">
        <v>5</v>
      </c>
      <c r="W103" s="132" t="s">
        <v>5</v>
      </c>
      <c r="X103" s="131" t="s">
        <v>5</v>
      </c>
      <c r="Y103" s="132" t="s">
        <v>5</v>
      </c>
      <c r="Z103" s="131" t="s">
        <v>5</v>
      </c>
      <c r="AA103" s="132" t="s">
        <v>5</v>
      </c>
      <c r="AB103" s="131" t="s">
        <v>5</v>
      </c>
      <c r="AC103" s="132" t="s">
        <v>5</v>
      </c>
      <c r="AD103" s="131" t="s">
        <v>5</v>
      </c>
      <c r="AE103" s="132" t="s">
        <v>5</v>
      </c>
      <c r="AF103" s="131" t="s">
        <v>5</v>
      </c>
      <c r="AG103" s="132" t="s">
        <v>5</v>
      </c>
      <c r="AH103" s="131" t="s">
        <v>5</v>
      </c>
      <c r="AI103" s="132" t="s">
        <v>5</v>
      </c>
      <c r="AJ103" s="131" t="s">
        <v>5</v>
      </c>
      <c r="AK103" s="132" t="s">
        <v>5</v>
      </c>
      <c r="AL103" s="131" t="s">
        <v>5</v>
      </c>
      <c r="AM103" s="132" t="s">
        <v>5</v>
      </c>
      <c r="AN103" s="131" t="s">
        <v>5</v>
      </c>
      <c r="AO103" s="132" t="s">
        <v>5</v>
      </c>
      <c r="AP103" s="131" t="s">
        <v>5</v>
      </c>
      <c r="AQ103" s="132" t="s">
        <v>5</v>
      </c>
      <c r="AR103" s="131" t="s">
        <v>5</v>
      </c>
      <c r="AS103" s="132" t="s">
        <v>5</v>
      </c>
      <c r="AT103" s="131">
        <v>6</v>
      </c>
      <c r="AU103" s="132">
        <v>0.83333333333333337</v>
      </c>
      <c r="AV103" s="131">
        <v>13</v>
      </c>
      <c r="AW103" s="132">
        <v>0.92</v>
      </c>
      <c r="AX103" s="131">
        <v>19</v>
      </c>
      <c r="AY103" s="132">
        <v>0.89473684210526316</v>
      </c>
      <c r="AZ103" s="131">
        <v>23</v>
      </c>
      <c r="BA103" s="132">
        <v>0.86956521739130432</v>
      </c>
      <c r="BB103" s="131">
        <v>24</v>
      </c>
      <c r="BC103" s="132">
        <v>0.875</v>
      </c>
      <c r="BD103" s="131">
        <v>24</v>
      </c>
      <c r="BE103" s="132">
        <v>0.91666666666666663</v>
      </c>
      <c r="BF103" s="323">
        <v>19</v>
      </c>
      <c r="BG103" s="325">
        <v>0.94736842105263153</v>
      </c>
      <c r="BH103" s="323">
        <v>18</v>
      </c>
      <c r="BI103" s="325">
        <v>0.94444444444444442</v>
      </c>
      <c r="BJ103" s="323">
        <v>15</v>
      </c>
      <c r="BK103" s="132">
        <v>1</v>
      </c>
      <c r="BL103" s="414">
        <v>15</v>
      </c>
      <c r="BM103" s="415">
        <v>1</v>
      </c>
      <c r="BN103" s="414">
        <v>19</v>
      </c>
      <c r="BO103" s="415">
        <v>1</v>
      </c>
      <c r="BP103" s="414">
        <f>VLOOKUP(Table8897[[#This Row],[مؤسسات السوق المالية]],'[1]بحسب مؤسسة السوق المالية '!$D$14:$J$217,6,0)</f>
        <v>19</v>
      </c>
      <c r="BQ103" s="415">
        <f>VLOOKUP(Table8897[[#This Row],[مؤسسات السوق المالية]],'[1]بحسب مؤسسة السوق المالية '!$D$14:$J$217,7,0)</f>
        <v>1</v>
      </c>
    </row>
    <row r="104" spans="3:69" ht="45" customHeight="1" thickBot="1">
      <c r="C104" s="324">
        <v>15</v>
      </c>
      <c r="D104" s="129" t="s">
        <v>850</v>
      </c>
      <c r="E104" s="337" t="s">
        <v>869</v>
      </c>
      <c r="F104" s="237" t="s">
        <v>5</v>
      </c>
      <c r="G104" s="237" t="s">
        <v>5</v>
      </c>
      <c r="H104" s="237" t="s">
        <v>5</v>
      </c>
      <c r="I104" s="237" t="s">
        <v>5</v>
      </c>
      <c r="J104" s="237" t="s">
        <v>5</v>
      </c>
      <c r="K104" s="237" t="s">
        <v>5</v>
      </c>
      <c r="L104" s="237" t="s">
        <v>5</v>
      </c>
      <c r="M104" s="237" t="s">
        <v>5</v>
      </c>
      <c r="N104" s="237" t="s">
        <v>5</v>
      </c>
      <c r="O104" s="237" t="s">
        <v>5</v>
      </c>
      <c r="P104" s="237" t="s">
        <v>5</v>
      </c>
      <c r="Q104" s="237" t="s">
        <v>5</v>
      </c>
      <c r="R104" s="237" t="s">
        <v>5</v>
      </c>
      <c r="S104" s="237" t="s">
        <v>5</v>
      </c>
      <c r="T104" s="237" t="s">
        <v>5</v>
      </c>
      <c r="U104" s="237" t="s">
        <v>5</v>
      </c>
      <c r="V104" s="237" t="s">
        <v>5</v>
      </c>
      <c r="W104" s="237" t="s">
        <v>5</v>
      </c>
      <c r="X104" s="237" t="s">
        <v>5</v>
      </c>
      <c r="Y104" s="237" t="s">
        <v>5</v>
      </c>
      <c r="Z104" s="237" t="s">
        <v>5</v>
      </c>
      <c r="AA104" s="237" t="s">
        <v>5</v>
      </c>
      <c r="AB104" s="237" t="s">
        <v>5</v>
      </c>
      <c r="AC104" s="237" t="s">
        <v>5</v>
      </c>
      <c r="AD104" s="237" t="s">
        <v>5</v>
      </c>
      <c r="AE104" s="237" t="s">
        <v>5</v>
      </c>
      <c r="AF104" s="237" t="s">
        <v>5</v>
      </c>
      <c r="AG104" s="237" t="s">
        <v>5</v>
      </c>
      <c r="AH104" s="237" t="s">
        <v>5</v>
      </c>
      <c r="AI104" s="237" t="s">
        <v>5</v>
      </c>
      <c r="AJ104" s="237" t="s">
        <v>5</v>
      </c>
      <c r="AK104" s="237" t="s">
        <v>5</v>
      </c>
      <c r="AL104" s="237" t="s">
        <v>5</v>
      </c>
      <c r="AM104" s="237" t="s">
        <v>5</v>
      </c>
      <c r="AN104" s="237" t="s">
        <v>5</v>
      </c>
      <c r="AO104" s="237" t="s">
        <v>5</v>
      </c>
      <c r="AP104" s="237" t="s">
        <v>5</v>
      </c>
      <c r="AQ104" s="237" t="s">
        <v>5</v>
      </c>
      <c r="AR104" s="237" t="s">
        <v>5</v>
      </c>
      <c r="AS104" s="237" t="s">
        <v>5</v>
      </c>
      <c r="AT104" s="237" t="s">
        <v>5</v>
      </c>
      <c r="AU104" s="237" t="s">
        <v>5</v>
      </c>
      <c r="AV104" s="237" t="s">
        <v>5</v>
      </c>
      <c r="AW104" s="237" t="s">
        <v>5</v>
      </c>
      <c r="AX104" s="237" t="s">
        <v>5</v>
      </c>
      <c r="AY104" s="237" t="s">
        <v>5</v>
      </c>
      <c r="AZ104" s="237" t="s">
        <v>5</v>
      </c>
      <c r="BA104" s="237" t="s">
        <v>5</v>
      </c>
      <c r="BB104" s="237" t="s">
        <v>5</v>
      </c>
      <c r="BC104" s="237" t="s">
        <v>5</v>
      </c>
      <c r="BD104" s="237" t="s">
        <v>5</v>
      </c>
      <c r="BE104" s="237" t="s">
        <v>5</v>
      </c>
      <c r="BF104" s="237" t="s">
        <v>5</v>
      </c>
      <c r="BG104" s="237" t="s">
        <v>5</v>
      </c>
      <c r="BH104" s="237" t="s">
        <v>5</v>
      </c>
      <c r="BI104" s="237" t="s">
        <v>5</v>
      </c>
      <c r="BJ104" s="302" t="s">
        <v>5</v>
      </c>
      <c r="BK104" s="237" t="s">
        <v>5</v>
      </c>
      <c r="BL104" s="414">
        <v>0</v>
      </c>
      <c r="BM104" s="415">
        <v>0</v>
      </c>
      <c r="BN104" s="414">
        <v>1</v>
      </c>
      <c r="BO104" s="415">
        <v>1</v>
      </c>
      <c r="BP104" s="414">
        <f>VLOOKUP(Table8897[[#This Row],[مؤسسات السوق المالية]],'[1]بحسب مؤسسة السوق المالية '!$D$14:$J$217,6,0)</f>
        <v>19</v>
      </c>
      <c r="BQ104" s="415">
        <f>VLOOKUP(Table8897[[#This Row],[مؤسسات السوق المالية]],'[1]بحسب مؤسسة السوق المالية '!$D$14:$J$217,7,0)</f>
        <v>0.73684210526315785</v>
      </c>
    </row>
    <row r="105" spans="3:69" ht="45" customHeight="1" thickBot="1">
      <c r="C105" s="324">
        <v>42</v>
      </c>
      <c r="D105" s="129" t="s">
        <v>842</v>
      </c>
      <c r="E105" s="337" t="s">
        <v>860</v>
      </c>
      <c r="F105" s="237" t="s">
        <v>5</v>
      </c>
      <c r="G105" s="237" t="s">
        <v>5</v>
      </c>
      <c r="H105" s="237" t="s">
        <v>5</v>
      </c>
      <c r="I105" s="237" t="s">
        <v>5</v>
      </c>
      <c r="J105" s="237" t="s">
        <v>5</v>
      </c>
      <c r="K105" s="237" t="s">
        <v>5</v>
      </c>
      <c r="L105" s="237" t="s">
        <v>5</v>
      </c>
      <c r="M105" s="237" t="s">
        <v>5</v>
      </c>
      <c r="N105" s="237" t="s">
        <v>5</v>
      </c>
      <c r="O105" s="237" t="s">
        <v>5</v>
      </c>
      <c r="P105" s="237" t="s">
        <v>5</v>
      </c>
      <c r="Q105" s="237" t="s">
        <v>5</v>
      </c>
      <c r="R105" s="237" t="s">
        <v>5</v>
      </c>
      <c r="S105" s="237" t="s">
        <v>5</v>
      </c>
      <c r="T105" s="237" t="s">
        <v>5</v>
      </c>
      <c r="U105" s="237" t="s">
        <v>5</v>
      </c>
      <c r="V105" s="237" t="s">
        <v>5</v>
      </c>
      <c r="W105" s="237" t="s">
        <v>5</v>
      </c>
      <c r="X105" s="237" t="s">
        <v>5</v>
      </c>
      <c r="Y105" s="237" t="s">
        <v>5</v>
      </c>
      <c r="Z105" s="237" t="s">
        <v>5</v>
      </c>
      <c r="AA105" s="237" t="s">
        <v>5</v>
      </c>
      <c r="AB105" s="237" t="s">
        <v>5</v>
      </c>
      <c r="AC105" s="237" t="s">
        <v>5</v>
      </c>
      <c r="AD105" s="237" t="s">
        <v>5</v>
      </c>
      <c r="AE105" s="237" t="s">
        <v>5</v>
      </c>
      <c r="AF105" s="237" t="s">
        <v>5</v>
      </c>
      <c r="AG105" s="237" t="s">
        <v>5</v>
      </c>
      <c r="AH105" s="237" t="s">
        <v>5</v>
      </c>
      <c r="AI105" s="237" t="s">
        <v>5</v>
      </c>
      <c r="AJ105" s="237" t="s">
        <v>5</v>
      </c>
      <c r="AK105" s="237" t="s">
        <v>5</v>
      </c>
      <c r="AL105" s="237" t="s">
        <v>5</v>
      </c>
      <c r="AM105" s="237" t="s">
        <v>5</v>
      </c>
      <c r="AN105" s="237" t="s">
        <v>5</v>
      </c>
      <c r="AO105" s="237" t="s">
        <v>5</v>
      </c>
      <c r="AP105" s="237" t="s">
        <v>5</v>
      </c>
      <c r="AQ105" s="237" t="s">
        <v>5</v>
      </c>
      <c r="AR105" s="237" t="s">
        <v>5</v>
      </c>
      <c r="AS105" s="237" t="s">
        <v>5</v>
      </c>
      <c r="AT105" s="237" t="s">
        <v>5</v>
      </c>
      <c r="AU105" s="237" t="s">
        <v>5</v>
      </c>
      <c r="AV105" s="237" t="s">
        <v>5</v>
      </c>
      <c r="AW105" s="237" t="s">
        <v>5</v>
      </c>
      <c r="AX105" s="237" t="s">
        <v>5</v>
      </c>
      <c r="AY105" s="237" t="s">
        <v>5</v>
      </c>
      <c r="AZ105" s="237" t="s">
        <v>5</v>
      </c>
      <c r="BA105" s="237" t="s">
        <v>5</v>
      </c>
      <c r="BB105" s="237" t="s">
        <v>5</v>
      </c>
      <c r="BC105" s="237" t="s">
        <v>5</v>
      </c>
      <c r="BD105" s="237" t="s">
        <v>5</v>
      </c>
      <c r="BE105" s="237" t="s">
        <v>5</v>
      </c>
      <c r="BF105" s="302" t="s">
        <v>5</v>
      </c>
      <c r="BG105" s="326" t="s">
        <v>5</v>
      </c>
      <c r="BH105" s="302" t="s">
        <v>5</v>
      </c>
      <c r="BI105" s="326" t="s">
        <v>5</v>
      </c>
      <c r="BJ105" s="302" t="s">
        <v>5</v>
      </c>
      <c r="BK105" s="237" t="s">
        <v>5</v>
      </c>
      <c r="BL105" s="414">
        <v>8</v>
      </c>
      <c r="BM105" s="415">
        <v>0.75</v>
      </c>
      <c r="BN105" s="414">
        <v>16</v>
      </c>
      <c r="BO105" s="415">
        <v>0.8125</v>
      </c>
      <c r="BP105" s="414">
        <f>VLOOKUP(Table8897[[#This Row],[مؤسسات السوق المالية]],'[1]بحسب مؤسسة السوق المالية '!$D$14:$J$217,6,0)</f>
        <v>19</v>
      </c>
      <c r="BQ105" s="415">
        <f>VLOOKUP(Table8897[[#This Row],[مؤسسات السوق المالية]],'[1]بحسب مؤسسة السوق المالية '!$D$14:$J$217,7,0)</f>
        <v>0.84210526315789469</v>
      </c>
    </row>
    <row r="106" spans="3:69" ht="45" customHeight="1" thickBot="1">
      <c r="C106" s="324">
        <v>45</v>
      </c>
      <c r="D106" s="233" t="s">
        <v>740</v>
      </c>
      <c r="E106" s="233" t="s">
        <v>741</v>
      </c>
      <c r="F106" s="131" t="s">
        <v>5</v>
      </c>
      <c r="G106" s="131" t="s">
        <v>5</v>
      </c>
      <c r="H106" s="131" t="s">
        <v>5</v>
      </c>
      <c r="I106" s="131" t="s">
        <v>5</v>
      </c>
      <c r="J106" s="131" t="s">
        <v>5</v>
      </c>
      <c r="K106" s="131" t="s">
        <v>5</v>
      </c>
      <c r="L106" s="131" t="s">
        <v>5</v>
      </c>
      <c r="M106" s="131" t="s">
        <v>5</v>
      </c>
      <c r="N106" s="131" t="s">
        <v>5</v>
      </c>
      <c r="O106" s="131" t="s">
        <v>5</v>
      </c>
      <c r="P106" s="131" t="s">
        <v>5</v>
      </c>
      <c r="Q106" s="131" t="s">
        <v>5</v>
      </c>
      <c r="R106" s="131" t="s">
        <v>5</v>
      </c>
      <c r="S106" s="131" t="s">
        <v>5</v>
      </c>
      <c r="T106" s="131" t="s">
        <v>5</v>
      </c>
      <c r="U106" s="131" t="s">
        <v>5</v>
      </c>
      <c r="V106" s="131" t="s">
        <v>5</v>
      </c>
      <c r="W106" s="131" t="s">
        <v>5</v>
      </c>
      <c r="X106" s="131" t="s">
        <v>5</v>
      </c>
      <c r="Y106" s="131" t="s">
        <v>5</v>
      </c>
      <c r="Z106" s="131" t="s">
        <v>5</v>
      </c>
      <c r="AA106" s="131" t="s">
        <v>5</v>
      </c>
      <c r="AB106" s="131" t="s">
        <v>5</v>
      </c>
      <c r="AC106" s="131" t="s">
        <v>5</v>
      </c>
      <c r="AD106" s="131" t="s">
        <v>5</v>
      </c>
      <c r="AE106" s="131" t="s">
        <v>5</v>
      </c>
      <c r="AF106" s="131" t="s">
        <v>5</v>
      </c>
      <c r="AG106" s="131" t="s">
        <v>5</v>
      </c>
      <c r="AH106" s="131" t="s">
        <v>5</v>
      </c>
      <c r="AI106" s="131" t="s">
        <v>5</v>
      </c>
      <c r="AJ106" s="131" t="s">
        <v>5</v>
      </c>
      <c r="AK106" s="131" t="s">
        <v>5</v>
      </c>
      <c r="AL106" s="131" t="s">
        <v>5</v>
      </c>
      <c r="AM106" s="131" t="s">
        <v>5</v>
      </c>
      <c r="AN106" s="131" t="s">
        <v>5</v>
      </c>
      <c r="AO106" s="131" t="s">
        <v>5</v>
      </c>
      <c r="AP106" s="131" t="s">
        <v>5</v>
      </c>
      <c r="AQ106" s="131" t="s">
        <v>5</v>
      </c>
      <c r="AR106" s="131" t="s">
        <v>5</v>
      </c>
      <c r="AS106" s="131" t="s">
        <v>5</v>
      </c>
      <c r="AT106" s="131" t="s">
        <v>5</v>
      </c>
      <c r="AU106" s="131" t="s">
        <v>5</v>
      </c>
      <c r="AV106" s="131" t="s">
        <v>5</v>
      </c>
      <c r="AW106" s="131" t="s">
        <v>5</v>
      </c>
      <c r="AX106" s="131" t="s">
        <v>5</v>
      </c>
      <c r="AY106" s="131" t="s">
        <v>5</v>
      </c>
      <c r="AZ106" s="131" t="s">
        <v>5</v>
      </c>
      <c r="BA106" s="131" t="s">
        <v>5</v>
      </c>
      <c r="BB106" s="131" t="s">
        <v>5</v>
      </c>
      <c r="BC106" s="131" t="s">
        <v>5</v>
      </c>
      <c r="BD106" s="131">
        <v>5</v>
      </c>
      <c r="BE106" s="131">
        <v>0.2</v>
      </c>
      <c r="BF106" s="323">
        <v>6</v>
      </c>
      <c r="BG106" s="325">
        <v>0.5</v>
      </c>
      <c r="BH106" s="323">
        <v>8</v>
      </c>
      <c r="BI106" s="325">
        <v>0.625</v>
      </c>
      <c r="BJ106" s="323">
        <v>17</v>
      </c>
      <c r="BK106" s="132">
        <v>0.82</v>
      </c>
      <c r="BL106" s="414">
        <v>19</v>
      </c>
      <c r="BM106" s="415">
        <v>0.78947368421052633</v>
      </c>
      <c r="BN106" s="414">
        <v>21</v>
      </c>
      <c r="BO106" s="415">
        <v>0.80952380952380953</v>
      </c>
      <c r="BP106" s="414">
        <f>VLOOKUP(Table8897[[#This Row],[مؤسسات السوق المالية]],'[1]بحسب مؤسسة السوق المالية '!$D$14:$J$217,6,0)</f>
        <v>19</v>
      </c>
      <c r="BQ106" s="415">
        <f>VLOOKUP(Table8897[[#This Row],[مؤسسات السوق المالية]],'[1]بحسب مؤسسة السوق المالية '!$D$14:$J$217,7,0)</f>
        <v>0.78947368421052633</v>
      </c>
    </row>
    <row r="107" spans="3:69" ht="45" customHeight="1" thickBot="1">
      <c r="C107" s="324">
        <v>52</v>
      </c>
      <c r="D107" s="233" t="s">
        <v>843</v>
      </c>
      <c r="E107" s="498" t="s">
        <v>862</v>
      </c>
      <c r="F107" s="237" t="s">
        <v>5</v>
      </c>
      <c r="G107" s="237" t="s">
        <v>5</v>
      </c>
      <c r="H107" s="237" t="s">
        <v>5</v>
      </c>
      <c r="I107" s="237" t="s">
        <v>5</v>
      </c>
      <c r="J107" s="237" t="s">
        <v>5</v>
      </c>
      <c r="K107" s="237" t="s">
        <v>5</v>
      </c>
      <c r="L107" s="237" t="s">
        <v>5</v>
      </c>
      <c r="M107" s="237" t="s">
        <v>5</v>
      </c>
      <c r="N107" s="237" t="s">
        <v>5</v>
      </c>
      <c r="O107" s="237" t="s">
        <v>5</v>
      </c>
      <c r="P107" s="237" t="s">
        <v>5</v>
      </c>
      <c r="Q107" s="237" t="s">
        <v>5</v>
      </c>
      <c r="R107" s="237" t="s">
        <v>5</v>
      </c>
      <c r="S107" s="237" t="s">
        <v>5</v>
      </c>
      <c r="T107" s="237" t="s">
        <v>5</v>
      </c>
      <c r="U107" s="237" t="s">
        <v>5</v>
      </c>
      <c r="V107" s="237" t="s">
        <v>5</v>
      </c>
      <c r="W107" s="237" t="s">
        <v>5</v>
      </c>
      <c r="X107" s="237" t="s">
        <v>5</v>
      </c>
      <c r="Y107" s="237" t="s">
        <v>5</v>
      </c>
      <c r="Z107" s="237" t="s">
        <v>5</v>
      </c>
      <c r="AA107" s="237" t="s">
        <v>5</v>
      </c>
      <c r="AB107" s="237" t="s">
        <v>5</v>
      </c>
      <c r="AC107" s="237" t="s">
        <v>5</v>
      </c>
      <c r="AD107" s="237" t="s">
        <v>5</v>
      </c>
      <c r="AE107" s="237" t="s">
        <v>5</v>
      </c>
      <c r="AF107" s="237" t="s">
        <v>5</v>
      </c>
      <c r="AG107" s="237" t="s">
        <v>5</v>
      </c>
      <c r="AH107" s="237" t="s">
        <v>5</v>
      </c>
      <c r="AI107" s="237" t="s">
        <v>5</v>
      </c>
      <c r="AJ107" s="237" t="s">
        <v>5</v>
      </c>
      <c r="AK107" s="237" t="s">
        <v>5</v>
      </c>
      <c r="AL107" s="237" t="s">
        <v>5</v>
      </c>
      <c r="AM107" s="237" t="s">
        <v>5</v>
      </c>
      <c r="AN107" s="237" t="s">
        <v>5</v>
      </c>
      <c r="AO107" s="237" t="s">
        <v>5</v>
      </c>
      <c r="AP107" s="237" t="s">
        <v>5</v>
      </c>
      <c r="AQ107" s="237" t="s">
        <v>5</v>
      </c>
      <c r="AR107" s="237" t="s">
        <v>5</v>
      </c>
      <c r="AS107" s="237" t="s">
        <v>5</v>
      </c>
      <c r="AT107" s="237" t="s">
        <v>5</v>
      </c>
      <c r="AU107" s="237" t="s">
        <v>5</v>
      </c>
      <c r="AV107" s="237" t="s">
        <v>5</v>
      </c>
      <c r="AW107" s="237" t="s">
        <v>5</v>
      </c>
      <c r="AX107" s="237" t="s">
        <v>5</v>
      </c>
      <c r="AY107" s="237" t="s">
        <v>5</v>
      </c>
      <c r="AZ107" s="237" t="s">
        <v>5</v>
      </c>
      <c r="BA107" s="237" t="s">
        <v>5</v>
      </c>
      <c r="BB107" s="237" t="s">
        <v>5</v>
      </c>
      <c r="BC107" s="237" t="s">
        <v>5</v>
      </c>
      <c r="BD107" s="237" t="s">
        <v>5</v>
      </c>
      <c r="BE107" s="237" t="s">
        <v>5</v>
      </c>
      <c r="BF107" s="302" t="s">
        <v>5</v>
      </c>
      <c r="BG107" s="326" t="s">
        <v>5</v>
      </c>
      <c r="BH107" s="302" t="s">
        <v>5</v>
      </c>
      <c r="BI107" s="326" t="s">
        <v>5</v>
      </c>
      <c r="BJ107" s="302" t="s">
        <v>5</v>
      </c>
      <c r="BK107" s="237" t="s">
        <v>5</v>
      </c>
      <c r="BL107" s="414">
        <v>9</v>
      </c>
      <c r="BM107" s="415">
        <v>0.77777777777777779</v>
      </c>
      <c r="BN107" s="414">
        <v>15</v>
      </c>
      <c r="BO107" s="415">
        <v>0.8</v>
      </c>
      <c r="BP107" s="414">
        <f>VLOOKUP(Table8897[[#This Row],[مؤسسات السوق المالية]],'[1]بحسب مؤسسة السوق المالية '!$D$14:$J$217,6,0)</f>
        <v>19</v>
      </c>
      <c r="BQ107" s="415">
        <f>VLOOKUP(Table8897[[#This Row],[مؤسسات السوق المالية]],'[1]بحسب مؤسسة السوق المالية '!$D$14:$J$217,7,0)</f>
        <v>0.78947368421052633</v>
      </c>
    </row>
    <row r="108" spans="3:69" ht="45" customHeight="1" thickBot="1">
      <c r="C108" s="324">
        <v>81</v>
      </c>
      <c r="D108" s="233" t="s">
        <v>717</v>
      </c>
      <c r="E108" s="233" t="s">
        <v>718</v>
      </c>
      <c r="F108" s="131" t="s">
        <v>5</v>
      </c>
      <c r="G108" s="132" t="s">
        <v>5</v>
      </c>
      <c r="H108" s="131" t="s">
        <v>5</v>
      </c>
      <c r="I108" s="132" t="s">
        <v>5</v>
      </c>
      <c r="J108" s="131" t="s">
        <v>5</v>
      </c>
      <c r="K108" s="132" t="s">
        <v>5</v>
      </c>
      <c r="L108" s="131" t="s">
        <v>5</v>
      </c>
      <c r="M108" s="132" t="s">
        <v>5</v>
      </c>
      <c r="N108" s="131" t="s">
        <v>5</v>
      </c>
      <c r="O108" s="132" t="s">
        <v>5</v>
      </c>
      <c r="P108" s="131" t="s">
        <v>5</v>
      </c>
      <c r="Q108" s="132" t="s">
        <v>5</v>
      </c>
      <c r="R108" s="131" t="s">
        <v>5</v>
      </c>
      <c r="S108" s="132" t="s">
        <v>5</v>
      </c>
      <c r="T108" s="131" t="s">
        <v>5</v>
      </c>
      <c r="U108" s="132" t="s">
        <v>5</v>
      </c>
      <c r="V108" s="131" t="s">
        <v>5</v>
      </c>
      <c r="W108" s="132" t="s">
        <v>5</v>
      </c>
      <c r="X108" s="131" t="s">
        <v>5</v>
      </c>
      <c r="Y108" s="132" t="s">
        <v>5</v>
      </c>
      <c r="Z108" s="131" t="s">
        <v>5</v>
      </c>
      <c r="AA108" s="132" t="s">
        <v>5</v>
      </c>
      <c r="AB108" s="131" t="s">
        <v>5</v>
      </c>
      <c r="AC108" s="132" t="s">
        <v>5</v>
      </c>
      <c r="AD108" s="131" t="s">
        <v>5</v>
      </c>
      <c r="AE108" s="132" t="s">
        <v>5</v>
      </c>
      <c r="AF108" s="131" t="s">
        <v>5</v>
      </c>
      <c r="AG108" s="132" t="s">
        <v>5</v>
      </c>
      <c r="AH108" s="131" t="s">
        <v>5</v>
      </c>
      <c r="AI108" s="132" t="s">
        <v>5</v>
      </c>
      <c r="AJ108" s="131" t="s">
        <v>5</v>
      </c>
      <c r="AK108" s="132" t="s">
        <v>5</v>
      </c>
      <c r="AL108" s="131" t="s">
        <v>5</v>
      </c>
      <c r="AM108" s="132" t="s">
        <v>5</v>
      </c>
      <c r="AN108" s="131" t="s">
        <v>5</v>
      </c>
      <c r="AO108" s="132" t="s">
        <v>5</v>
      </c>
      <c r="AP108" s="131">
        <v>5</v>
      </c>
      <c r="AQ108" s="132">
        <v>1</v>
      </c>
      <c r="AR108" s="131">
        <v>7</v>
      </c>
      <c r="AS108" s="132">
        <v>1</v>
      </c>
      <c r="AT108" s="131">
        <v>11</v>
      </c>
      <c r="AU108" s="132">
        <v>0.81818181818181823</v>
      </c>
      <c r="AV108" s="131">
        <v>8</v>
      </c>
      <c r="AW108" s="132">
        <v>0.88</v>
      </c>
      <c r="AX108" s="131">
        <v>9</v>
      </c>
      <c r="AY108" s="132">
        <v>0.88888888888888884</v>
      </c>
      <c r="AZ108" s="131">
        <v>13</v>
      </c>
      <c r="BA108" s="132">
        <v>0.76923076923076927</v>
      </c>
      <c r="BB108" s="131">
        <v>17</v>
      </c>
      <c r="BC108" s="132">
        <v>0.70588235294117652</v>
      </c>
      <c r="BD108" s="131">
        <v>15</v>
      </c>
      <c r="BE108" s="132">
        <v>0.66666666666666663</v>
      </c>
      <c r="BF108" s="323">
        <v>16</v>
      </c>
      <c r="BG108" s="325">
        <v>0.6875</v>
      </c>
      <c r="BH108" s="323">
        <v>13</v>
      </c>
      <c r="BI108" s="325">
        <v>0.69230769230769229</v>
      </c>
      <c r="BJ108" s="323">
        <v>16</v>
      </c>
      <c r="BK108" s="132">
        <v>0.63</v>
      </c>
      <c r="BL108" s="414">
        <v>19</v>
      </c>
      <c r="BM108" s="415">
        <v>0.68421052631578949</v>
      </c>
      <c r="BN108" s="414">
        <v>19</v>
      </c>
      <c r="BO108" s="415">
        <v>0.73684210526315785</v>
      </c>
      <c r="BP108" s="414">
        <f>VLOOKUP(Table8897[[#This Row],[مؤسسات السوق المالية]],'[1]بحسب مؤسسة السوق المالية '!$D$14:$J$217,6,0)</f>
        <v>19</v>
      </c>
      <c r="BQ108" s="415">
        <f>VLOOKUP(Table8897[[#This Row],[مؤسسات السوق المالية]],'[1]بحسب مؤسسة السوق المالية '!$D$14:$J$217,7,0)</f>
        <v>0.63157894736842102</v>
      </c>
    </row>
    <row r="109" spans="3:69" ht="45" customHeight="1" thickBot="1">
      <c r="C109" s="324">
        <v>107</v>
      </c>
      <c r="D109" s="129" t="s">
        <v>594</v>
      </c>
      <c r="E109" s="129" t="s">
        <v>739</v>
      </c>
      <c r="F109" s="131" t="s">
        <v>5</v>
      </c>
      <c r="G109" s="132" t="s">
        <v>5</v>
      </c>
      <c r="H109" s="131" t="s">
        <v>5</v>
      </c>
      <c r="I109" s="132" t="s">
        <v>5</v>
      </c>
      <c r="J109" s="131" t="s">
        <v>5</v>
      </c>
      <c r="K109" s="132" t="s">
        <v>5</v>
      </c>
      <c r="L109" s="131" t="s">
        <v>5</v>
      </c>
      <c r="M109" s="132" t="s">
        <v>5</v>
      </c>
      <c r="N109" s="131" t="s">
        <v>5</v>
      </c>
      <c r="O109" s="132" t="s">
        <v>5</v>
      </c>
      <c r="P109" s="131" t="s">
        <v>5</v>
      </c>
      <c r="Q109" s="132" t="s">
        <v>5</v>
      </c>
      <c r="R109" s="131" t="s">
        <v>5</v>
      </c>
      <c r="S109" s="132" t="s">
        <v>5</v>
      </c>
      <c r="T109" s="131" t="s">
        <v>5</v>
      </c>
      <c r="U109" s="132" t="s">
        <v>5</v>
      </c>
      <c r="V109" s="131" t="s">
        <v>5</v>
      </c>
      <c r="W109" s="132" t="s">
        <v>5</v>
      </c>
      <c r="X109" s="131" t="s">
        <v>5</v>
      </c>
      <c r="Y109" s="132" t="s">
        <v>5</v>
      </c>
      <c r="Z109" s="131" t="s">
        <v>5</v>
      </c>
      <c r="AA109" s="132" t="s">
        <v>5</v>
      </c>
      <c r="AB109" s="131" t="s">
        <v>5</v>
      </c>
      <c r="AC109" s="132" t="s">
        <v>5</v>
      </c>
      <c r="AD109" s="131" t="s">
        <v>5</v>
      </c>
      <c r="AE109" s="132" t="s">
        <v>5</v>
      </c>
      <c r="AF109" s="131" t="s">
        <v>5</v>
      </c>
      <c r="AG109" s="132" t="s">
        <v>5</v>
      </c>
      <c r="AH109" s="131" t="s">
        <v>5</v>
      </c>
      <c r="AI109" s="132" t="s">
        <v>5</v>
      </c>
      <c r="AJ109" s="131" t="s">
        <v>5</v>
      </c>
      <c r="AK109" s="132" t="s">
        <v>5</v>
      </c>
      <c r="AL109" s="131" t="s">
        <v>5</v>
      </c>
      <c r="AM109" s="132" t="s">
        <v>5</v>
      </c>
      <c r="AN109" s="131">
        <v>9</v>
      </c>
      <c r="AO109" s="132">
        <v>0.33333333333333331</v>
      </c>
      <c r="AP109" s="131">
        <v>3</v>
      </c>
      <c r="AQ109" s="132">
        <v>0.33333333333333331</v>
      </c>
      <c r="AR109" s="131">
        <v>4</v>
      </c>
      <c r="AS109" s="132">
        <v>0.25</v>
      </c>
      <c r="AT109" s="131">
        <v>10</v>
      </c>
      <c r="AU109" s="132">
        <v>0.4</v>
      </c>
      <c r="AV109" s="131">
        <v>16</v>
      </c>
      <c r="AW109" s="132">
        <v>0.56000000000000005</v>
      </c>
      <c r="AX109" s="131">
        <v>17</v>
      </c>
      <c r="AY109" s="132">
        <v>0.47058823529411764</v>
      </c>
      <c r="AZ109" s="131">
        <v>16</v>
      </c>
      <c r="BA109" s="132">
        <v>0.625</v>
      </c>
      <c r="BB109" s="131">
        <v>15</v>
      </c>
      <c r="BC109" s="132">
        <v>0.6</v>
      </c>
      <c r="BD109" s="131">
        <v>14</v>
      </c>
      <c r="BE109" s="132">
        <v>0.6428571428571429</v>
      </c>
      <c r="BF109" s="323">
        <v>15</v>
      </c>
      <c r="BG109" s="325">
        <v>0.6</v>
      </c>
      <c r="BH109" s="323">
        <v>16</v>
      </c>
      <c r="BI109" s="325">
        <v>0.625</v>
      </c>
      <c r="BJ109" s="323">
        <v>13</v>
      </c>
      <c r="BK109" s="132">
        <v>0.69</v>
      </c>
      <c r="BL109" s="414">
        <v>15</v>
      </c>
      <c r="BM109" s="415">
        <v>0.66666666666666663</v>
      </c>
      <c r="BN109" s="414">
        <v>18</v>
      </c>
      <c r="BO109" s="415">
        <v>0.66666666666666663</v>
      </c>
      <c r="BP109" s="414">
        <f>VLOOKUP(Table8897[[#This Row],[مؤسسات السوق المالية]],'[1]بحسب مؤسسة السوق المالية '!$D$14:$J$217,6,0)</f>
        <v>18</v>
      </c>
      <c r="BQ109" s="415">
        <f>VLOOKUP(Table8897[[#This Row],[مؤسسات السوق المالية]],'[1]بحسب مؤسسة السوق المالية '!$D$14:$J$217,7,0)</f>
        <v>0.66666666666666663</v>
      </c>
    </row>
    <row r="110" spans="3:69" ht="45" customHeight="1" thickBot="1">
      <c r="C110" s="324">
        <v>113</v>
      </c>
      <c r="D110" s="233" t="s">
        <v>727</v>
      </c>
      <c r="E110" s="233" t="s">
        <v>728</v>
      </c>
      <c r="F110" s="131">
        <v>8</v>
      </c>
      <c r="G110" s="132">
        <v>0.25</v>
      </c>
      <c r="H110" s="131">
        <v>8</v>
      </c>
      <c r="I110" s="132">
        <v>0.25</v>
      </c>
      <c r="J110" s="131">
        <v>8</v>
      </c>
      <c r="K110" s="132">
        <v>0.25</v>
      </c>
      <c r="L110" s="131">
        <v>8</v>
      </c>
      <c r="M110" s="132">
        <v>0.25</v>
      </c>
      <c r="N110" s="131">
        <v>7</v>
      </c>
      <c r="O110" s="132">
        <v>0.2857142857142857</v>
      </c>
      <c r="P110" s="131">
        <v>8</v>
      </c>
      <c r="Q110" s="132">
        <v>0.25</v>
      </c>
      <c r="R110" s="131">
        <v>8</v>
      </c>
      <c r="S110" s="132">
        <v>0.25</v>
      </c>
      <c r="T110" s="131">
        <v>8</v>
      </c>
      <c r="U110" s="132">
        <v>0.25</v>
      </c>
      <c r="V110" s="131">
        <v>8</v>
      </c>
      <c r="W110" s="132">
        <v>0.25</v>
      </c>
      <c r="X110" s="131">
        <v>8</v>
      </c>
      <c r="Y110" s="132">
        <v>0.25</v>
      </c>
      <c r="Z110" s="131">
        <v>8</v>
      </c>
      <c r="AA110" s="132">
        <v>0.25</v>
      </c>
      <c r="AB110" s="131">
        <v>8</v>
      </c>
      <c r="AC110" s="132">
        <v>0.25</v>
      </c>
      <c r="AD110" s="131">
        <v>8</v>
      </c>
      <c r="AE110" s="132">
        <v>0.25</v>
      </c>
      <c r="AF110" s="131">
        <v>10</v>
      </c>
      <c r="AG110" s="132">
        <v>0.5</v>
      </c>
      <c r="AH110" s="131">
        <v>8</v>
      </c>
      <c r="AI110" s="132">
        <v>0.25</v>
      </c>
      <c r="AJ110" s="131">
        <v>7</v>
      </c>
      <c r="AK110" s="132">
        <v>0.2857142857142857</v>
      </c>
      <c r="AL110" s="131">
        <v>7</v>
      </c>
      <c r="AM110" s="132">
        <v>0.2857142857142857</v>
      </c>
      <c r="AN110" s="131">
        <v>6</v>
      </c>
      <c r="AO110" s="132">
        <v>0.33333333333333331</v>
      </c>
      <c r="AP110" s="131">
        <v>7</v>
      </c>
      <c r="AQ110" s="132">
        <v>0.2857142857142857</v>
      </c>
      <c r="AR110" s="131">
        <v>6</v>
      </c>
      <c r="AS110" s="132">
        <v>0.33333333333333331</v>
      </c>
      <c r="AT110" s="131">
        <v>8</v>
      </c>
      <c r="AU110" s="132">
        <v>0.375</v>
      </c>
      <c r="AV110" s="131">
        <v>11</v>
      </c>
      <c r="AW110" s="132">
        <v>0.45</v>
      </c>
      <c r="AX110" s="131">
        <v>10</v>
      </c>
      <c r="AY110" s="132">
        <v>0.5</v>
      </c>
      <c r="AZ110" s="131">
        <v>11</v>
      </c>
      <c r="BA110" s="132">
        <v>0.54545454545454541</v>
      </c>
      <c r="BB110" s="131">
        <v>12</v>
      </c>
      <c r="BC110" s="132">
        <v>0.58333333333333337</v>
      </c>
      <c r="BD110" s="131">
        <v>11</v>
      </c>
      <c r="BE110" s="132">
        <v>0.54545454545454541</v>
      </c>
      <c r="BF110" s="323">
        <v>13</v>
      </c>
      <c r="BG110" s="325">
        <v>0.61538461538461542</v>
      </c>
      <c r="BH110" s="323">
        <v>12</v>
      </c>
      <c r="BI110" s="325">
        <v>0.66666666666666663</v>
      </c>
      <c r="BJ110" s="323">
        <v>13</v>
      </c>
      <c r="BK110" s="132">
        <v>0.69</v>
      </c>
      <c r="BL110" s="414">
        <v>16</v>
      </c>
      <c r="BM110" s="415">
        <v>0.6875</v>
      </c>
      <c r="BN110" s="414">
        <v>17</v>
      </c>
      <c r="BO110" s="415">
        <v>0.6470588235294118</v>
      </c>
      <c r="BP110" s="414">
        <f>VLOOKUP(Table8897[[#This Row],[مؤسسات السوق المالية]],'[1]بحسب مؤسسة السوق المالية '!$D$14:$J$217,6,0)</f>
        <v>18</v>
      </c>
      <c r="BQ110" s="415">
        <f>VLOOKUP(Table8897[[#This Row],[مؤسسات السوق المالية]],'[1]بحسب مؤسسة السوق المالية '!$D$14:$J$217,7,0)</f>
        <v>0.61111111111111116</v>
      </c>
    </row>
    <row r="111" spans="3:69" ht="45" customHeight="1" thickBot="1">
      <c r="C111" s="324">
        <v>157</v>
      </c>
      <c r="D111" s="233" t="s">
        <v>530</v>
      </c>
      <c r="E111" s="233" t="s">
        <v>531</v>
      </c>
      <c r="F111" s="237" t="s">
        <v>5</v>
      </c>
      <c r="G111" s="237" t="s">
        <v>5</v>
      </c>
      <c r="H111" s="237" t="s">
        <v>5</v>
      </c>
      <c r="I111" s="237" t="s">
        <v>5</v>
      </c>
      <c r="J111" s="237" t="s">
        <v>5</v>
      </c>
      <c r="K111" s="237" t="s">
        <v>5</v>
      </c>
      <c r="L111" s="237" t="s">
        <v>5</v>
      </c>
      <c r="M111" s="237" t="s">
        <v>5</v>
      </c>
      <c r="N111" s="237" t="s">
        <v>5</v>
      </c>
      <c r="O111" s="237" t="s">
        <v>5</v>
      </c>
      <c r="P111" s="237" t="s">
        <v>5</v>
      </c>
      <c r="Q111" s="237" t="s">
        <v>5</v>
      </c>
      <c r="R111" s="237" t="s">
        <v>5</v>
      </c>
      <c r="S111" s="237" t="s">
        <v>5</v>
      </c>
      <c r="T111" s="237" t="s">
        <v>5</v>
      </c>
      <c r="U111" s="237" t="s">
        <v>5</v>
      </c>
      <c r="V111" s="237" t="s">
        <v>5</v>
      </c>
      <c r="W111" s="237" t="s">
        <v>5</v>
      </c>
      <c r="X111" s="237" t="s">
        <v>5</v>
      </c>
      <c r="Y111" s="237" t="s">
        <v>5</v>
      </c>
      <c r="Z111" s="237" t="s">
        <v>5</v>
      </c>
      <c r="AA111" s="237" t="s">
        <v>5</v>
      </c>
      <c r="AB111" s="237" t="s">
        <v>5</v>
      </c>
      <c r="AC111" s="237" t="s">
        <v>5</v>
      </c>
      <c r="AD111" s="237" t="s">
        <v>5</v>
      </c>
      <c r="AE111" s="237" t="s">
        <v>5</v>
      </c>
      <c r="AF111" s="237" t="s">
        <v>5</v>
      </c>
      <c r="AG111" s="237" t="s">
        <v>5</v>
      </c>
      <c r="AH111" s="239" t="s">
        <v>5</v>
      </c>
      <c r="AI111" s="237" t="s">
        <v>5</v>
      </c>
      <c r="AJ111" s="237" t="s">
        <v>5</v>
      </c>
      <c r="AK111" s="237" t="s">
        <v>5</v>
      </c>
      <c r="AL111" s="237" t="s">
        <v>5</v>
      </c>
      <c r="AM111" s="237" t="s">
        <v>5</v>
      </c>
      <c r="AN111" s="237" t="s">
        <v>5</v>
      </c>
      <c r="AO111" s="237" t="s">
        <v>5</v>
      </c>
      <c r="AP111" s="237" t="s">
        <v>5</v>
      </c>
      <c r="AQ111" s="237" t="s">
        <v>5</v>
      </c>
      <c r="AR111" s="237" t="s">
        <v>5</v>
      </c>
      <c r="AS111" s="237" t="s">
        <v>5</v>
      </c>
      <c r="AT111" s="237" t="s">
        <v>5</v>
      </c>
      <c r="AU111" s="237" t="s">
        <v>5</v>
      </c>
      <c r="AV111" s="237" t="s">
        <v>5</v>
      </c>
      <c r="AW111" s="237" t="s">
        <v>5</v>
      </c>
      <c r="AX111" s="237" t="s">
        <v>5</v>
      </c>
      <c r="AY111" s="237" t="s">
        <v>5</v>
      </c>
      <c r="AZ111" s="237" t="s">
        <v>5</v>
      </c>
      <c r="BA111" s="237" t="s">
        <v>5</v>
      </c>
      <c r="BB111" s="237">
        <v>7</v>
      </c>
      <c r="BC111" s="237">
        <v>0.42857142857142855</v>
      </c>
      <c r="BD111" s="237">
        <v>11</v>
      </c>
      <c r="BE111" s="237">
        <v>0.27272727272727271</v>
      </c>
      <c r="BF111" s="302">
        <v>9</v>
      </c>
      <c r="BG111" s="326">
        <v>0.33333333333333331</v>
      </c>
      <c r="BH111" s="323">
        <v>9</v>
      </c>
      <c r="BI111" s="325">
        <v>0.33333333333333331</v>
      </c>
      <c r="BJ111" s="323">
        <v>10</v>
      </c>
      <c r="BK111" s="132">
        <v>0.3</v>
      </c>
      <c r="BL111" s="414">
        <v>11</v>
      </c>
      <c r="BM111" s="415">
        <v>0.27272727272727271</v>
      </c>
      <c r="BN111" s="414">
        <v>16</v>
      </c>
      <c r="BO111" s="415">
        <v>0.5</v>
      </c>
      <c r="BP111" s="414">
        <f>VLOOKUP(Table8897[[#This Row],[مؤسسات السوق المالية]],'[1]بحسب مؤسسة السوق المالية '!$D$14:$J$217,6,0)</f>
        <v>18</v>
      </c>
      <c r="BQ111" s="415">
        <f>VLOOKUP(Table8897[[#This Row],[مؤسسات السوق المالية]],'[1]بحسب مؤسسة السوق المالية '!$D$14:$J$217,7,0)</f>
        <v>0.5</v>
      </c>
    </row>
    <row r="112" spans="3:69" ht="45" customHeight="1" thickBot="1">
      <c r="C112" s="324">
        <v>87</v>
      </c>
      <c r="D112" s="233" t="s">
        <v>526</v>
      </c>
      <c r="E112" s="233" t="s">
        <v>527</v>
      </c>
      <c r="F112" s="131">
        <v>20</v>
      </c>
      <c r="G112" s="132">
        <v>0.8</v>
      </c>
      <c r="H112" s="131">
        <v>19</v>
      </c>
      <c r="I112" s="132">
        <v>0.79</v>
      </c>
      <c r="J112" s="131">
        <v>18</v>
      </c>
      <c r="K112" s="132">
        <v>0.78</v>
      </c>
      <c r="L112" s="131">
        <v>18</v>
      </c>
      <c r="M112" s="132">
        <v>0.78</v>
      </c>
      <c r="N112" s="131">
        <v>18</v>
      </c>
      <c r="O112" s="132">
        <v>0.77777777777777779</v>
      </c>
      <c r="P112" s="131">
        <v>19</v>
      </c>
      <c r="Q112" s="132">
        <v>0.79</v>
      </c>
      <c r="R112" s="131">
        <v>19</v>
      </c>
      <c r="S112" s="132">
        <v>0.74</v>
      </c>
      <c r="T112" s="131">
        <v>18</v>
      </c>
      <c r="U112" s="132">
        <v>0.72</v>
      </c>
      <c r="V112" s="131">
        <v>18</v>
      </c>
      <c r="W112" s="132">
        <v>0.72</v>
      </c>
      <c r="X112" s="131">
        <v>19</v>
      </c>
      <c r="Y112" s="132">
        <v>0.73684210526315785</v>
      </c>
      <c r="Z112" s="131">
        <v>18</v>
      </c>
      <c r="AA112" s="132">
        <v>0.66666666666666663</v>
      </c>
      <c r="AB112" s="131">
        <v>17</v>
      </c>
      <c r="AC112" s="132">
        <v>0.6470588235294118</v>
      </c>
      <c r="AD112" s="131">
        <v>19</v>
      </c>
      <c r="AE112" s="132">
        <v>0.68421052631578949</v>
      </c>
      <c r="AF112" s="131">
        <v>21</v>
      </c>
      <c r="AG112" s="132">
        <v>0.66666666666666663</v>
      </c>
      <c r="AH112" s="131">
        <v>22</v>
      </c>
      <c r="AI112" s="132">
        <v>0.72727272727272729</v>
      </c>
      <c r="AJ112" s="131">
        <v>22</v>
      </c>
      <c r="AK112" s="132">
        <v>0.68181818181818177</v>
      </c>
      <c r="AL112" s="131">
        <v>22</v>
      </c>
      <c r="AM112" s="132">
        <v>0.68181818181818177</v>
      </c>
      <c r="AN112" s="131">
        <v>22</v>
      </c>
      <c r="AO112" s="132">
        <v>0.68181818181818177</v>
      </c>
      <c r="AP112" s="131">
        <v>23</v>
      </c>
      <c r="AQ112" s="132">
        <v>0.69565217391304346</v>
      </c>
      <c r="AR112" s="131">
        <v>21</v>
      </c>
      <c r="AS112" s="132">
        <v>0.66666666666666663</v>
      </c>
      <c r="AT112" s="131">
        <v>22</v>
      </c>
      <c r="AU112" s="132">
        <v>0.68181818181818177</v>
      </c>
      <c r="AV112" s="131">
        <v>22</v>
      </c>
      <c r="AW112" s="132">
        <v>0.68</v>
      </c>
      <c r="AX112" s="131">
        <v>21</v>
      </c>
      <c r="AY112" s="132">
        <v>0.66666666666666663</v>
      </c>
      <c r="AZ112" s="131">
        <v>22</v>
      </c>
      <c r="BA112" s="132">
        <v>0.68181818181818177</v>
      </c>
      <c r="BB112" s="131">
        <v>21</v>
      </c>
      <c r="BC112" s="132">
        <v>0.66666666666666663</v>
      </c>
      <c r="BD112" s="131">
        <v>20</v>
      </c>
      <c r="BE112" s="132">
        <v>0.65</v>
      </c>
      <c r="BF112" s="323">
        <v>21</v>
      </c>
      <c r="BG112" s="325">
        <v>0.66666666666666663</v>
      </c>
      <c r="BH112" s="323">
        <v>21</v>
      </c>
      <c r="BI112" s="325">
        <v>0.7142857142857143</v>
      </c>
      <c r="BJ112" s="323">
        <v>21</v>
      </c>
      <c r="BK112" s="132">
        <v>0.71</v>
      </c>
      <c r="BL112" s="414">
        <v>20</v>
      </c>
      <c r="BM112" s="415">
        <v>0.7</v>
      </c>
      <c r="BN112" s="414">
        <v>18</v>
      </c>
      <c r="BO112" s="415">
        <v>0.72222222222222221</v>
      </c>
      <c r="BP112" s="414">
        <f>VLOOKUP(Table8897[[#This Row],[مؤسسات السوق المالية]],'[1]بحسب مؤسسة السوق المالية '!$D$14:$J$217,6,0)</f>
        <v>17</v>
      </c>
      <c r="BQ112" s="415">
        <f>VLOOKUP(Table8897[[#This Row],[مؤسسات السوق المالية]],'[1]بحسب مؤسسة السوق المالية '!$D$14:$J$217,7,0)</f>
        <v>0.70588235294117652</v>
      </c>
    </row>
    <row r="113" spans="3:69" ht="45" customHeight="1" thickBot="1">
      <c r="C113" s="324">
        <v>114</v>
      </c>
      <c r="D113" s="233" t="s">
        <v>570</v>
      </c>
      <c r="E113" s="233" t="s">
        <v>571</v>
      </c>
      <c r="F113" s="131">
        <v>16</v>
      </c>
      <c r="G113" s="132">
        <v>0.63</v>
      </c>
      <c r="H113" s="131">
        <v>16</v>
      </c>
      <c r="I113" s="132">
        <v>0.69</v>
      </c>
      <c r="J113" s="131">
        <v>17</v>
      </c>
      <c r="K113" s="132">
        <v>0.71</v>
      </c>
      <c r="L113" s="131">
        <v>17</v>
      </c>
      <c r="M113" s="132">
        <v>0.71</v>
      </c>
      <c r="N113" s="131">
        <v>16</v>
      </c>
      <c r="O113" s="132">
        <v>0.6875</v>
      </c>
      <c r="P113" s="131">
        <v>14</v>
      </c>
      <c r="Q113" s="132">
        <v>0.64</v>
      </c>
      <c r="R113" s="131">
        <v>18</v>
      </c>
      <c r="S113" s="132">
        <v>0.72</v>
      </c>
      <c r="T113" s="131">
        <v>18</v>
      </c>
      <c r="U113" s="132">
        <v>0.72</v>
      </c>
      <c r="V113" s="131">
        <v>16</v>
      </c>
      <c r="W113" s="132">
        <v>0.69</v>
      </c>
      <c r="X113" s="131">
        <v>15</v>
      </c>
      <c r="Y113" s="132">
        <v>0.73333333333333328</v>
      </c>
      <c r="Z113" s="131">
        <v>15</v>
      </c>
      <c r="AA113" s="132">
        <v>0.73333333333333328</v>
      </c>
      <c r="AB113" s="131">
        <v>14</v>
      </c>
      <c r="AC113" s="132">
        <v>0.7142857142857143</v>
      </c>
      <c r="AD113" s="131">
        <v>14</v>
      </c>
      <c r="AE113" s="132">
        <v>0.7142857142857143</v>
      </c>
      <c r="AF113" s="131">
        <v>15</v>
      </c>
      <c r="AG113" s="132">
        <v>0.73333333333333328</v>
      </c>
      <c r="AH113" s="131">
        <v>14</v>
      </c>
      <c r="AI113" s="132">
        <v>0.7142857142857143</v>
      </c>
      <c r="AJ113" s="131">
        <v>11</v>
      </c>
      <c r="AK113" s="132">
        <v>0.72727272727272729</v>
      </c>
      <c r="AL113" s="131">
        <v>13</v>
      </c>
      <c r="AM113" s="132">
        <v>0.69230769230769229</v>
      </c>
      <c r="AN113" s="131">
        <v>14</v>
      </c>
      <c r="AO113" s="132">
        <v>0.7142857142857143</v>
      </c>
      <c r="AP113" s="131">
        <v>13</v>
      </c>
      <c r="AQ113" s="132">
        <v>0.69230769230769229</v>
      </c>
      <c r="AR113" s="131">
        <v>13</v>
      </c>
      <c r="AS113" s="132">
        <v>0.69230769230769229</v>
      </c>
      <c r="AT113" s="131">
        <v>13</v>
      </c>
      <c r="AU113" s="132">
        <v>0.61538461538461542</v>
      </c>
      <c r="AV113" s="131">
        <v>11</v>
      </c>
      <c r="AW113" s="132">
        <v>0.64</v>
      </c>
      <c r="AX113" s="131">
        <v>18</v>
      </c>
      <c r="AY113" s="132">
        <v>0.94444444444444442</v>
      </c>
      <c r="AZ113" s="131">
        <v>22</v>
      </c>
      <c r="BA113" s="132">
        <v>0.81818181818181823</v>
      </c>
      <c r="BB113" s="131">
        <v>22</v>
      </c>
      <c r="BC113" s="132">
        <v>0.68181818181818177</v>
      </c>
      <c r="BD113" s="131">
        <v>21</v>
      </c>
      <c r="BE113" s="132">
        <v>0.66666666666666663</v>
      </c>
      <c r="BF113" s="323">
        <v>21</v>
      </c>
      <c r="BG113" s="325">
        <v>0.5714285714285714</v>
      </c>
      <c r="BH113" s="323">
        <v>20</v>
      </c>
      <c r="BI113" s="325">
        <v>0.55000000000000004</v>
      </c>
      <c r="BJ113" s="323">
        <v>18</v>
      </c>
      <c r="BK113" s="132">
        <v>0.56000000000000005</v>
      </c>
      <c r="BL113" s="414">
        <v>18</v>
      </c>
      <c r="BM113" s="415">
        <v>0.61111111111111116</v>
      </c>
      <c r="BN113" s="414">
        <v>17</v>
      </c>
      <c r="BO113" s="415">
        <v>0.6470588235294118</v>
      </c>
      <c r="BP113" s="414">
        <f>VLOOKUP(Table8897[[#This Row],[مؤسسات السوق المالية]],'[1]بحسب مؤسسة السوق المالية '!$D$14:$J$217,6,0)</f>
        <v>17</v>
      </c>
      <c r="BQ113" s="415">
        <f>VLOOKUP(Table8897[[#This Row],[مؤسسات السوق المالية]],'[1]بحسب مؤسسة السوق المالية '!$D$14:$J$217,7,0)</f>
        <v>0.58823529411764708</v>
      </c>
    </row>
    <row r="114" spans="3:69" ht="45" customHeight="1" thickBot="1">
      <c r="C114" s="324">
        <v>137</v>
      </c>
      <c r="D114" s="233" t="s">
        <v>746</v>
      </c>
      <c r="E114" s="233" t="s">
        <v>747</v>
      </c>
      <c r="F114" s="131" t="s">
        <v>5</v>
      </c>
      <c r="G114" s="132" t="s">
        <v>5</v>
      </c>
      <c r="H114" s="131" t="s">
        <v>5</v>
      </c>
      <c r="I114" s="132" t="s">
        <v>5</v>
      </c>
      <c r="J114" s="131" t="s">
        <v>5</v>
      </c>
      <c r="K114" s="132" t="s">
        <v>5</v>
      </c>
      <c r="L114" s="131" t="s">
        <v>5</v>
      </c>
      <c r="M114" s="132" t="s">
        <v>5</v>
      </c>
      <c r="N114" s="131" t="s">
        <v>5</v>
      </c>
      <c r="O114" s="132" t="s">
        <v>5</v>
      </c>
      <c r="P114" s="131" t="s">
        <v>5</v>
      </c>
      <c r="Q114" s="132" t="s">
        <v>5</v>
      </c>
      <c r="R114" s="131" t="s">
        <v>5</v>
      </c>
      <c r="S114" s="132" t="s">
        <v>5</v>
      </c>
      <c r="T114" s="131">
        <v>0</v>
      </c>
      <c r="U114" s="132">
        <v>0</v>
      </c>
      <c r="V114" s="131">
        <v>3</v>
      </c>
      <c r="W114" s="132">
        <v>1</v>
      </c>
      <c r="X114" s="131">
        <v>14</v>
      </c>
      <c r="Y114" s="132">
        <v>0.7142857142857143</v>
      </c>
      <c r="Z114" s="131">
        <v>14</v>
      </c>
      <c r="AA114" s="132">
        <v>0.7142857142857143</v>
      </c>
      <c r="AB114" s="131">
        <v>13</v>
      </c>
      <c r="AC114" s="132">
        <v>0.69230769230769229</v>
      </c>
      <c r="AD114" s="131">
        <v>16</v>
      </c>
      <c r="AE114" s="132">
        <v>0.75</v>
      </c>
      <c r="AF114" s="131">
        <v>16</v>
      </c>
      <c r="AG114" s="132">
        <v>0.6875</v>
      </c>
      <c r="AH114" s="131">
        <v>15</v>
      </c>
      <c r="AI114" s="132">
        <v>0.73333333333333328</v>
      </c>
      <c r="AJ114" s="131">
        <v>16</v>
      </c>
      <c r="AK114" s="132">
        <v>0.75</v>
      </c>
      <c r="AL114" s="131">
        <v>18</v>
      </c>
      <c r="AM114" s="132">
        <v>0.77777777777777779</v>
      </c>
      <c r="AN114" s="131">
        <v>14</v>
      </c>
      <c r="AO114" s="132">
        <v>0.8571428571428571</v>
      </c>
      <c r="AP114" s="131">
        <v>13</v>
      </c>
      <c r="AQ114" s="132">
        <v>0.76923076923076927</v>
      </c>
      <c r="AR114" s="131">
        <v>13</v>
      </c>
      <c r="AS114" s="132">
        <v>0.76923076923076927</v>
      </c>
      <c r="AT114" s="131">
        <v>18</v>
      </c>
      <c r="AU114" s="132">
        <v>0.61111111111111116</v>
      </c>
      <c r="AV114" s="131">
        <v>18</v>
      </c>
      <c r="AW114" s="132">
        <v>0.61</v>
      </c>
      <c r="AX114" s="131">
        <v>18</v>
      </c>
      <c r="AY114" s="132">
        <v>0.72222222222222221</v>
      </c>
      <c r="AZ114" s="131">
        <v>18</v>
      </c>
      <c r="BA114" s="132">
        <v>0.61111111111111116</v>
      </c>
      <c r="BB114" s="131">
        <v>18</v>
      </c>
      <c r="BC114" s="132">
        <v>0.61111111111111116</v>
      </c>
      <c r="BD114" s="131">
        <v>16</v>
      </c>
      <c r="BE114" s="132">
        <v>0.6875</v>
      </c>
      <c r="BF114" s="323">
        <v>16</v>
      </c>
      <c r="BG114" s="325">
        <v>0.6875</v>
      </c>
      <c r="BH114" s="323">
        <v>18</v>
      </c>
      <c r="BI114" s="325">
        <v>0.61111111111111116</v>
      </c>
      <c r="BJ114" s="323">
        <v>17</v>
      </c>
      <c r="BK114" s="132">
        <v>0.71</v>
      </c>
      <c r="BL114" s="414">
        <v>19</v>
      </c>
      <c r="BM114" s="415">
        <v>0.63157894736842102</v>
      </c>
      <c r="BN114" s="414">
        <v>19</v>
      </c>
      <c r="BO114" s="415">
        <v>0.57894736842105265</v>
      </c>
      <c r="BP114" s="414">
        <f>VLOOKUP(Table8897[[#This Row],[مؤسسات السوق المالية]],'[1]بحسب مؤسسة السوق المالية '!$D$14:$J$217,6,0)</f>
        <v>17</v>
      </c>
      <c r="BQ114" s="415">
        <f>VLOOKUP(Table8897[[#This Row],[مؤسسات السوق المالية]],'[1]بحسب مؤسسة السوق المالية '!$D$14:$J$217,7,0)</f>
        <v>0.6470588235294118</v>
      </c>
    </row>
    <row r="115" spans="3:69" ht="45" customHeight="1" thickBot="1">
      <c r="C115" s="324">
        <v>159</v>
      </c>
      <c r="D115" s="233" t="s">
        <v>781</v>
      </c>
      <c r="E115" s="233" t="s">
        <v>573</v>
      </c>
      <c r="F115" s="131" t="s">
        <v>5</v>
      </c>
      <c r="G115" s="132" t="s">
        <v>5</v>
      </c>
      <c r="H115" s="131" t="s">
        <v>5</v>
      </c>
      <c r="I115" s="132" t="s">
        <v>5</v>
      </c>
      <c r="J115" s="131" t="s">
        <v>5</v>
      </c>
      <c r="K115" s="132" t="s">
        <v>5</v>
      </c>
      <c r="L115" s="131" t="s">
        <v>5</v>
      </c>
      <c r="M115" s="132" t="s">
        <v>5</v>
      </c>
      <c r="N115" s="131" t="s">
        <v>5</v>
      </c>
      <c r="O115" s="132" t="s">
        <v>5</v>
      </c>
      <c r="P115" s="131" t="s">
        <v>5</v>
      </c>
      <c r="Q115" s="132" t="s">
        <v>5</v>
      </c>
      <c r="R115" s="131" t="s">
        <v>5</v>
      </c>
      <c r="S115" s="132" t="s">
        <v>5</v>
      </c>
      <c r="T115" s="131" t="s">
        <v>5</v>
      </c>
      <c r="U115" s="132" t="s">
        <v>5</v>
      </c>
      <c r="V115" s="131" t="s">
        <v>5</v>
      </c>
      <c r="W115" s="132" t="s">
        <v>5</v>
      </c>
      <c r="X115" s="131" t="s">
        <v>5</v>
      </c>
      <c r="Y115" s="132" t="s">
        <v>5</v>
      </c>
      <c r="Z115" s="131" t="s">
        <v>5</v>
      </c>
      <c r="AA115" s="132" t="s">
        <v>5</v>
      </c>
      <c r="AB115" s="131" t="s">
        <v>5</v>
      </c>
      <c r="AC115" s="132" t="s">
        <v>5</v>
      </c>
      <c r="AD115" s="131" t="s">
        <v>5</v>
      </c>
      <c r="AE115" s="132" t="s">
        <v>5</v>
      </c>
      <c r="AF115" s="131" t="s">
        <v>5</v>
      </c>
      <c r="AG115" s="132" t="s">
        <v>5</v>
      </c>
      <c r="AH115" s="131" t="s">
        <v>5</v>
      </c>
      <c r="AI115" s="132" t="s">
        <v>5</v>
      </c>
      <c r="AJ115" s="131" t="s">
        <v>5</v>
      </c>
      <c r="AK115" s="132" t="s">
        <v>5</v>
      </c>
      <c r="AL115" s="131" t="s">
        <v>5</v>
      </c>
      <c r="AM115" s="132" t="s">
        <v>5</v>
      </c>
      <c r="AN115" s="131">
        <v>8</v>
      </c>
      <c r="AO115" s="132">
        <v>0.375</v>
      </c>
      <c r="AP115" s="131">
        <v>12</v>
      </c>
      <c r="AQ115" s="132">
        <v>0.5</v>
      </c>
      <c r="AR115" s="131">
        <v>13</v>
      </c>
      <c r="AS115" s="132">
        <v>0.46153846153846156</v>
      </c>
      <c r="AT115" s="131">
        <v>17</v>
      </c>
      <c r="AU115" s="132">
        <v>0.41176470588235292</v>
      </c>
      <c r="AV115" s="131">
        <v>16</v>
      </c>
      <c r="AW115" s="132">
        <v>0.44</v>
      </c>
      <c r="AX115" s="131">
        <v>16</v>
      </c>
      <c r="AY115" s="132">
        <v>0.5</v>
      </c>
      <c r="AZ115" s="131">
        <v>14</v>
      </c>
      <c r="BA115" s="132">
        <v>0.35714285714285715</v>
      </c>
      <c r="BB115" s="131">
        <v>14</v>
      </c>
      <c r="BC115" s="132">
        <v>0.35714285714285715</v>
      </c>
      <c r="BD115" s="131">
        <v>14</v>
      </c>
      <c r="BE115" s="132">
        <v>0.35714285714285715</v>
      </c>
      <c r="BF115" s="323">
        <v>14</v>
      </c>
      <c r="BG115" s="325">
        <v>0.2857142857142857</v>
      </c>
      <c r="BH115" s="323">
        <v>15</v>
      </c>
      <c r="BI115" s="325">
        <v>0.33333333333333331</v>
      </c>
      <c r="BJ115" s="323">
        <v>15</v>
      </c>
      <c r="BK115" s="132">
        <v>0.33</v>
      </c>
      <c r="BL115" s="414">
        <v>14</v>
      </c>
      <c r="BM115" s="415">
        <v>0.35714285714285715</v>
      </c>
      <c r="BN115" s="414">
        <v>15</v>
      </c>
      <c r="BO115" s="415">
        <v>0.46666666666666667</v>
      </c>
      <c r="BP115" s="414">
        <f>VLOOKUP(Table8897[[#This Row],[مؤسسات السوق المالية]],'[1]بحسب مؤسسة السوق المالية '!$D$14:$J$217,6,0)</f>
        <v>17</v>
      </c>
      <c r="BQ115" s="415">
        <f>VLOOKUP(Table8897[[#This Row],[مؤسسات السوق المالية]],'[1]بحسب مؤسسة السوق المالية '!$D$14:$J$217,7,0)</f>
        <v>0.41176470588235292</v>
      </c>
    </row>
    <row r="116" spans="3:69" ht="45" customHeight="1" thickBot="1">
      <c r="C116" s="324">
        <v>67</v>
      </c>
      <c r="D116" s="129" t="s">
        <v>736</v>
      </c>
      <c r="E116" s="129" t="s">
        <v>737</v>
      </c>
      <c r="F116" s="131" t="s">
        <v>5</v>
      </c>
      <c r="G116" s="132" t="s">
        <v>5</v>
      </c>
      <c r="H116" s="131" t="s">
        <v>5</v>
      </c>
      <c r="I116" s="132" t="s">
        <v>5</v>
      </c>
      <c r="J116" s="131" t="s">
        <v>5</v>
      </c>
      <c r="K116" s="132" t="s">
        <v>5</v>
      </c>
      <c r="L116" s="131" t="s">
        <v>5</v>
      </c>
      <c r="M116" s="132" t="s">
        <v>5</v>
      </c>
      <c r="N116" s="131" t="s">
        <v>5</v>
      </c>
      <c r="O116" s="132" t="s">
        <v>5</v>
      </c>
      <c r="P116" s="131" t="s">
        <v>5</v>
      </c>
      <c r="Q116" s="132" t="s">
        <v>5</v>
      </c>
      <c r="R116" s="131" t="s">
        <v>5</v>
      </c>
      <c r="S116" s="132" t="s">
        <v>5</v>
      </c>
      <c r="T116" s="131" t="s">
        <v>5</v>
      </c>
      <c r="U116" s="132" t="s">
        <v>5</v>
      </c>
      <c r="V116" s="131" t="s">
        <v>5</v>
      </c>
      <c r="W116" s="132" t="s">
        <v>5</v>
      </c>
      <c r="X116" s="131" t="s">
        <v>5</v>
      </c>
      <c r="Y116" s="132" t="s">
        <v>5</v>
      </c>
      <c r="Z116" s="131" t="s">
        <v>5</v>
      </c>
      <c r="AA116" s="132" t="s">
        <v>5</v>
      </c>
      <c r="AB116" s="131" t="s">
        <v>5</v>
      </c>
      <c r="AC116" s="132" t="s">
        <v>5</v>
      </c>
      <c r="AD116" s="131" t="s">
        <v>5</v>
      </c>
      <c r="AE116" s="132" t="s">
        <v>5</v>
      </c>
      <c r="AF116" s="131" t="s">
        <v>5</v>
      </c>
      <c r="AG116" s="132" t="s">
        <v>5</v>
      </c>
      <c r="AH116" s="131">
        <v>0</v>
      </c>
      <c r="AI116" s="132">
        <v>0</v>
      </c>
      <c r="AJ116" s="131">
        <v>7</v>
      </c>
      <c r="AK116" s="132">
        <v>0.7142857142857143</v>
      </c>
      <c r="AL116" s="131">
        <v>7</v>
      </c>
      <c r="AM116" s="132">
        <v>0.7142857142857143</v>
      </c>
      <c r="AN116" s="131">
        <v>10</v>
      </c>
      <c r="AO116" s="132">
        <v>0.7</v>
      </c>
      <c r="AP116" s="131">
        <v>7</v>
      </c>
      <c r="AQ116" s="132">
        <v>0.7142857142857143</v>
      </c>
      <c r="AR116" s="131">
        <v>7</v>
      </c>
      <c r="AS116" s="132">
        <v>0.7142857142857143</v>
      </c>
      <c r="AT116" s="131">
        <v>9</v>
      </c>
      <c r="AU116" s="132">
        <v>0.77777777777777779</v>
      </c>
      <c r="AV116" s="131">
        <v>7</v>
      </c>
      <c r="AW116" s="132">
        <v>0.86</v>
      </c>
      <c r="AX116" s="131">
        <v>8</v>
      </c>
      <c r="AY116" s="132">
        <v>0.625</v>
      </c>
      <c r="AZ116" s="131">
        <v>9</v>
      </c>
      <c r="BA116" s="132">
        <v>0.77777777777777779</v>
      </c>
      <c r="BB116" s="131">
        <v>10</v>
      </c>
      <c r="BC116" s="132">
        <v>0.6</v>
      </c>
      <c r="BD116" s="131">
        <v>11</v>
      </c>
      <c r="BE116" s="132">
        <v>0.54545454545454541</v>
      </c>
      <c r="BF116" s="323">
        <v>10</v>
      </c>
      <c r="BG116" s="325">
        <v>0.6</v>
      </c>
      <c r="BH116" s="323">
        <v>11</v>
      </c>
      <c r="BI116" s="325">
        <v>0.63636363636363635</v>
      </c>
      <c r="BJ116" s="323">
        <v>14</v>
      </c>
      <c r="BK116" s="132">
        <v>0.56999999999999995</v>
      </c>
      <c r="BL116" s="414">
        <v>14</v>
      </c>
      <c r="BM116" s="415">
        <v>0.5714285714285714</v>
      </c>
      <c r="BN116" s="414">
        <v>77</v>
      </c>
      <c r="BO116" s="415">
        <v>0.76623376623376627</v>
      </c>
      <c r="BP116" s="414">
        <f>VLOOKUP(Table8897[[#This Row],[مؤسسات السوق المالية]],'[1]بحسب مؤسسة السوق المالية '!$D$14:$J$217,6,0)</f>
        <v>16</v>
      </c>
      <c r="BQ116" s="415">
        <f>VLOOKUP(Table8897[[#This Row],[مؤسسات السوق المالية]],'[1]بحسب مؤسسة السوق المالية '!$D$14:$J$217,7,0)</f>
        <v>0.5625</v>
      </c>
    </row>
    <row r="117" spans="3:69" ht="45" customHeight="1" thickBot="1">
      <c r="C117" s="324">
        <v>84</v>
      </c>
      <c r="D117" s="233" t="s">
        <v>536</v>
      </c>
      <c r="E117" s="233" t="s">
        <v>537</v>
      </c>
      <c r="F117" s="131" t="s">
        <v>5</v>
      </c>
      <c r="G117" s="132" t="s">
        <v>5</v>
      </c>
      <c r="H117" s="131" t="s">
        <v>5</v>
      </c>
      <c r="I117" s="132" t="s">
        <v>5</v>
      </c>
      <c r="J117" s="131" t="s">
        <v>5</v>
      </c>
      <c r="K117" s="132" t="s">
        <v>5</v>
      </c>
      <c r="L117" s="131" t="s">
        <v>5</v>
      </c>
      <c r="M117" s="132" t="s">
        <v>5</v>
      </c>
      <c r="N117" s="131" t="s">
        <v>5</v>
      </c>
      <c r="O117" s="132" t="s">
        <v>5</v>
      </c>
      <c r="P117" s="131" t="s">
        <v>5</v>
      </c>
      <c r="Q117" s="132" t="s">
        <v>5</v>
      </c>
      <c r="R117" s="131" t="s">
        <v>5</v>
      </c>
      <c r="S117" s="132" t="s">
        <v>5</v>
      </c>
      <c r="T117" s="131" t="s">
        <v>5</v>
      </c>
      <c r="U117" s="132" t="s">
        <v>5</v>
      </c>
      <c r="V117" s="131" t="s">
        <v>5</v>
      </c>
      <c r="W117" s="132" t="s">
        <v>5</v>
      </c>
      <c r="X117" s="131" t="s">
        <v>5</v>
      </c>
      <c r="Y117" s="132" t="s">
        <v>5</v>
      </c>
      <c r="Z117" s="131" t="s">
        <v>5</v>
      </c>
      <c r="AA117" s="132" t="s">
        <v>5</v>
      </c>
      <c r="AB117" s="131" t="s">
        <v>5</v>
      </c>
      <c r="AC117" s="132" t="s">
        <v>5</v>
      </c>
      <c r="AD117" s="131">
        <v>1</v>
      </c>
      <c r="AE117" s="132">
        <v>1</v>
      </c>
      <c r="AF117" s="131">
        <v>3</v>
      </c>
      <c r="AG117" s="132">
        <v>0.66666666666666663</v>
      </c>
      <c r="AH117" s="131">
        <v>9</v>
      </c>
      <c r="AI117" s="132">
        <v>0.88888888888888884</v>
      </c>
      <c r="AJ117" s="131">
        <v>10</v>
      </c>
      <c r="AK117" s="132">
        <v>0.9</v>
      </c>
      <c r="AL117" s="131">
        <v>17</v>
      </c>
      <c r="AM117" s="132">
        <v>0.88235294117647056</v>
      </c>
      <c r="AN117" s="131">
        <v>16</v>
      </c>
      <c r="AO117" s="132">
        <v>0.875</v>
      </c>
      <c r="AP117" s="131">
        <v>15</v>
      </c>
      <c r="AQ117" s="132">
        <v>0.8</v>
      </c>
      <c r="AR117" s="131">
        <v>16</v>
      </c>
      <c r="AS117" s="132">
        <v>0.8125</v>
      </c>
      <c r="AT117" s="131">
        <v>19</v>
      </c>
      <c r="AU117" s="132">
        <v>0.84210526315789469</v>
      </c>
      <c r="AV117" s="131">
        <v>20</v>
      </c>
      <c r="AW117" s="132">
        <v>0.85</v>
      </c>
      <c r="AX117" s="131">
        <v>19</v>
      </c>
      <c r="AY117" s="132">
        <v>0.68421052631578949</v>
      </c>
      <c r="AZ117" s="131">
        <v>18</v>
      </c>
      <c r="BA117" s="132">
        <v>0.77777777777777779</v>
      </c>
      <c r="BB117" s="131">
        <v>18</v>
      </c>
      <c r="BC117" s="132">
        <v>0.77777777777777779</v>
      </c>
      <c r="BD117" s="131">
        <v>19</v>
      </c>
      <c r="BE117" s="132">
        <v>0.78947368421052633</v>
      </c>
      <c r="BF117" s="323">
        <v>19</v>
      </c>
      <c r="BG117" s="325">
        <v>0.78947368421052633</v>
      </c>
      <c r="BH117" s="323">
        <v>17</v>
      </c>
      <c r="BI117" s="325">
        <v>0.76470588235294112</v>
      </c>
      <c r="BJ117" s="323">
        <v>24</v>
      </c>
      <c r="BK117" s="132">
        <v>0.63</v>
      </c>
      <c r="BL117" s="414">
        <v>19</v>
      </c>
      <c r="BM117" s="415">
        <v>0.73684210526315785</v>
      </c>
      <c r="BN117" s="414">
        <v>15</v>
      </c>
      <c r="BO117" s="415">
        <v>0.73333333333333328</v>
      </c>
      <c r="BP117" s="414">
        <f>VLOOKUP(Table8897[[#This Row],[مؤسسات السوق المالية]],'[1]بحسب مؤسسة السوق المالية '!$D$14:$J$217,6,0)</f>
        <v>16</v>
      </c>
      <c r="BQ117" s="415">
        <f>VLOOKUP(Table8897[[#This Row],[مؤسسات السوق المالية]],'[1]بحسب مؤسسة السوق المالية '!$D$14:$J$217,7,0)</f>
        <v>0.75</v>
      </c>
    </row>
    <row r="118" spans="3:69" ht="45" customHeight="1" thickBot="1">
      <c r="C118" s="324">
        <v>108</v>
      </c>
      <c r="D118" s="233" t="s">
        <v>756</v>
      </c>
      <c r="E118" s="233" t="s">
        <v>757</v>
      </c>
      <c r="F118" s="131">
        <v>8</v>
      </c>
      <c r="G118" s="132">
        <v>0.88</v>
      </c>
      <c r="H118" s="131">
        <v>7</v>
      </c>
      <c r="I118" s="132">
        <v>0.71</v>
      </c>
      <c r="J118" s="131">
        <v>8</v>
      </c>
      <c r="K118" s="132">
        <v>0.75</v>
      </c>
      <c r="L118" s="131">
        <v>8</v>
      </c>
      <c r="M118" s="132">
        <v>0.75</v>
      </c>
      <c r="N118" s="131">
        <v>9</v>
      </c>
      <c r="O118" s="132">
        <v>0.77777777777777779</v>
      </c>
      <c r="P118" s="131">
        <v>9</v>
      </c>
      <c r="Q118" s="132">
        <v>0.78</v>
      </c>
      <c r="R118" s="131">
        <v>9</v>
      </c>
      <c r="S118" s="132">
        <v>0.78</v>
      </c>
      <c r="T118" s="131">
        <v>10</v>
      </c>
      <c r="U118" s="132">
        <v>0.7</v>
      </c>
      <c r="V118" s="131">
        <v>9</v>
      </c>
      <c r="W118" s="132">
        <v>0.78</v>
      </c>
      <c r="X118" s="131">
        <v>8</v>
      </c>
      <c r="Y118" s="132">
        <v>0.75</v>
      </c>
      <c r="Z118" s="131">
        <v>8</v>
      </c>
      <c r="AA118" s="132">
        <v>0.75</v>
      </c>
      <c r="AB118" s="131">
        <v>8</v>
      </c>
      <c r="AC118" s="132">
        <v>0.75</v>
      </c>
      <c r="AD118" s="131">
        <v>7</v>
      </c>
      <c r="AE118" s="132">
        <v>0.8571428571428571</v>
      </c>
      <c r="AF118" s="131">
        <v>8</v>
      </c>
      <c r="AG118" s="132">
        <v>0.875</v>
      </c>
      <c r="AH118" s="131">
        <v>8</v>
      </c>
      <c r="AI118" s="132">
        <v>0.875</v>
      </c>
      <c r="AJ118" s="131">
        <v>8</v>
      </c>
      <c r="AK118" s="132">
        <v>0.88</v>
      </c>
      <c r="AL118" s="131">
        <v>8</v>
      </c>
      <c r="AM118" s="132">
        <v>0.75</v>
      </c>
      <c r="AN118" s="131">
        <v>8</v>
      </c>
      <c r="AO118" s="132">
        <v>0.75</v>
      </c>
      <c r="AP118" s="131">
        <v>8</v>
      </c>
      <c r="AQ118" s="132">
        <v>0.75</v>
      </c>
      <c r="AR118" s="131">
        <v>9</v>
      </c>
      <c r="AS118" s="132">
        <v>0.77777777777777779</v>
      </c>
      <c r="AT118" s="131">
        <v>8</v>
      </c>
      <c r="AU118" s="132">
        <v>0.75</v>
      </c>
      <c r="AV118" s="131">
        <v>9</v>
      </c>
      <c r="AW118" s="132">
        <v>0.67</v>
      </c>
      <c r="AX118" s="131">
        <v>10</v>
      </c>
      <c r="AY118" s="132">
        <v>0.5</v>
      </c>
      <c r="AZ118" s="131">
        <v>12</v>
      </c>
      <c r="BA118" s="132">
        <v>0.66666666666666663</v>
      </c>
      <c r="BB118" s="131">
        <v>13</v>
      </c>
      <c r="BC118" s="132">
        <v>0.61538461538461542</v>
      </c>
      <c r="BD118" s="131">
        <v>12</v>
      </c>
      <c r="BE118" s="132">
        <v>0.58333333333333337</v>
      </c>
      <c r="BF118" s="323">
        <v>18</v>
      </c>
      <c r="BG118" s="325">
        <v>0.61111111111111116</v>
      </c>
      <c r="BH118" s="323">
        <v>17</v>
      </c>
      <c r="BI118" s="325">
        <v>0.58823529411764708</v>
      </c>
      <c r="BJ118" s="323">
        <v>16</v>
      </c>
      <c r="BK118" s="132">
        <v>0.63</v>
      </c>
      <c r="BL118" s="414">
        <v>15</v>
      </c>
      <c r="BM118" s="415">
        <v>0.66666666666666663</v>
      </c>
      <c r="BN118" s="414">
        <v>15</v>
      </c>
      <c r="BO118" s="415">
        <v>0.66666666666666663</v>
      </c>
      <c r="BP118" s="414">
        <f>VLOOKUP(Table8897[[#This Row],[مؤسسات السوق المالية]],'[1]بحسب مؤسسة السوق المالية '!$D$14:$J$217,6,0)</f>
        <v>16</v>
      </c>
      <c r="BQ118" s="415">
        <f>VLOOKUP(Table8897[[#This Row],[مؤسسات السوق المالية]],'[1]بحسب مؤسسة السوق المالية '!$D$14:$J$217,7,0)</f>
        <v>0.6875</v>
      </c>
    </row>
    <row r="119" spans="3:69" ht="45" customHeight="1" thickBot="1">
      <c r="C119" s="324">
        <v>140</v>
      </c>
      <c r="D119" s="129" t="s">
        <v>462</v>
      </c>
      <c r="E119" s="129" t="s">
        <v>463</v>
      </c>
      <c r="F119" s="131">
        <v>17</v>
      </c>
      <c r="G119" s="132">
        <v>0.35</v>
      </c>
      <c r="H119" s="131">
        <v>17</v>
      </c>
      <c r="I119" s="132">
        <v>0.35</v>
      </c>
      <c r="J119" s="131">
        <v>17</v>
      </c>
      <c r="K119" s="132">
        <v>0.35</v>
      </c>
      <c r="L119" s="131">
        <v>15</v>
      </c>
      <c r="M119" s="132">
        <v>0.33</v>
      </c>
      <c r="N119" s="131">
        <v>14</v>
      </c>
      <c r="O119" s="132">
        <v>0.5</v>
      </c>
      <c r="P119" s="131">
        <v>14</v>
      </c>
      <c r="Q119" s="132">
        <v>0.5</v>
      </c>
      <c r="R119" s="131">
        <v>14</v>
      </c>
      <c r="S119" s="132">
        <v>0.5</v>
      </c>
      <c r="T119" s="131">
        <v>14</v>
      </c>
      <c r="U119" s="132">
        <v>0.5</v>
      </c>
      <c r="V119" s="131">
        <v>14</v>
      </c>
      <c r="W119" s="132">
        <v>0.5</v>
      </c>
      <c r="X119" s="131">
        <v>13</v>
      </c>
      <c r="Y119" s="132">
        <v>0.46153846153846156</v>
      </c>
      <c r="Z119" s="131">
        <v>13</v>
      </c>
      <c r="AA119" s="132">
        <v>0.46153846153846156</v>
      </c>
      <c r="AB119" s="131">
        <v>14</v>
      </c>
      <c r="AC119" s="132">
        <v>0.5</v>
      </c>
      <c r="AD119" s="131">
        <v>14</v>
      </c>
      <c r="AE119" s="132">
        <v>0.5</v>
      </c>
      <c r="AF119" s="131">
        <v>12</v>
      </c>
      <c r="AG119" s="132">
        <v>0.58333333333333337</v>
      </c>
      <c r="AH119" s="131">
        <v>12</v>
      </c>
      <c r="AI119" s="132">
        <v>0.58333333333333337</v>
      </c>
      <c r="AJ119" s="131">
        <v>14</v>
      </c>
      <c r="AK119" s="132">
        <v>0.5714285714285714</v>
      </c>
      <c r="AL119" s="131">
        <v>15</v>
      </c>
      <c r="AM119" s="132">
        <v>0.6</v>
      </c>
      <c r="AN119" s="131">
        <v>16</v>
      </c>
      <c r="AO119" s="132">
        <v>0.625</v>
      </c>
      <c r="AP119" s="131">
        <v>19</v>
      </c>
      <c r="AQ119" s="132">
        <v>0.52631578947368418</v>
      </c>
      <c r="AR119" s="131">
        <v>19</v>
      </c>
      <c r="AS119" s="132">
        <v>0.52631578947368418</v>
      </c>
      <c r="AT119" s="131">
        <v>16</v>
      </c>
      <c r="AU119" s="132">
        <v>0.5</v>
      </c>
      <c r="AV119" s="131">
        <v>16</v>
      </c>
      <c r="AW119" s="132">
        <v>0.5</v>
      </c>
      <c r="AX119" s="131">
        <v>14</v>
      </c>
      <c r="AY119" s="132">
        <v>0.5</v>
      </c>
      <c r="AZ119" s="131">
        <v>14</v>
      </c>
      <c r="BA119" s="132">
        <v>0.6428571428571429</v>
      </c>
      <c r="BB119" s="131">
        <v>15</v>
      </c>
      <c r="BC119" s="132">
        <v>0.6</v>
      </c>
      <c r="BD119" s="131">
        <v>14</v>
      </c>
      <c r="BE119" s="132">
        <v>0.5714285714285714</v>
      </c>
      <c r="BF119" s="323">
        <v>15</v>
      </c>
      <c r="BG119" s="325">
        <v>0.6</v>
      </c>
      <c r="BH119" s="323">
        <v>14</v>
      </c>
      <c r="BI119" s="325">
        <v>0.5714285714285714</v>
      </c>
      <c r="BJ119" s="323">
        <v>15</v>
      </c>
      <c r="BK119" s="132">
        <v>0.53</v>
      </c>
      <c r="BL119" s="414">
        <v>15</v>
      </c>
      <c r="BM119" s="415">
        <v>0.53333333333333333</v>
      </c>
      <c r="BN119" s="414">
        <v>14</v>
      </c>
      <c r="BO119" s="415">
        <v>0.5714285714285714</v>
      </c>
      <c r="BP119" s="414">
        <f>VLOOKUP(Table8897[[#This Row],[مؤسسات السوق المالية]],'[1]بحسب مؤسسة السوق المالية '!$D$14:$J$217,6,0)</f>
        <v>16</v>
      </c>
      <c r="BQ119" s="415">
        <f>VLOOKUP(Table8897[[#This Row],[مؤسسات السوق المالية]],'[1]بحسب مؤسسة السوق المالية '!$D$14:$J$217,7,0)</f>
        <v>0.625</v>
      </c>
    </row>
    <row r="120" spans="3:69" ht="45" customHeight="1" thickBot="1">
      <c r="C120" s="324">
        <v>164</v>
      </c>
      <c r="D120" s="129" t="s">
        <v>762</v>
      </c>
      <c r="E120" s="129" t="s">
        <v>472</v>
      </c>
      <c r="F120" s="131">
        <v>23</v>
      </c>
      <c r="G120" s="132">
        <v>0.48</v>
      </c>
      <c r="H120" s="131">
        <v>21</v>
      </c>
      <c r="I120" s="132">
        <v>0.43</v>
      </c>
      <c r="J120" s="131">
        <v>20</v>
      </c>
      <c r="K120" s="132">
        <v>0.4</v>
      </c>
      <c r="L120" s="131">
        <v>19</v>
      </c>
      <c r="M120" s="132">
        <v>0.47</v>
      </c>
      <c r="N120" s="131">
        <v>18</v>
      </c>
      <c r="O120" s="132">
        <v>0.5</v>
      </c>
      <c r="P120" s="131">
        <v>19</v>
      </c>
      <c r="Q120" s="132">
        <v>0.47</v>
      </c>
      <c r="R120" s="131">
        <v>19</v>
      </c>
      <c r="S120" s="132">
        <v>0.47</v>
      </c>
      <c r="T120" s="131">
        <v>19</v>
      </c>
      <c r="U120" s="132">
        <v>0.47</v>
      </c>
      <c r="V120" s="131">
        <v>18</v>
      </c>
      <c r="W120" s="132">
        <v>0.44</v>
      </c>
      <c r="X120" s="131">
        <v>17</v>
      </c>
      <c r="Y120" s="132">
        <v>0.47058823529411764</v>
      </c>
      <c r="Z120" s="131">
        <v>18</v>
      </c>
      <c r="AA120" s="132">
        <v>0.5</v>
      </c>
      <c r="AB120" s="131">
        <v>17</v>
      </c>
      <c r="AC120" s="132">
        <v>0.52941176470588236</v>
      </c>
      <c r="AD120" s="131">
        <v>16</v>
      </c>
      <c r="AE120" s="132">
        <v>0.5</v>
      </c>
      <c r="AF120" s="131">
        <v>16</v>
      </c>
      <c r="AG120" s="132">
        <v>0.5</v>
      </c>
      <c r="AH120" s="131">
        <v>16</v>
      </c>
      <c r="AI120" s="132">
        <v>0.5</v>
      </c>
      <c r="AJ120" s="131">
        <v>15</v>
      </c>
      <c r="AK120" s="132">
        <v>0.46666666666666667</v>
      </c>
      <c r="AL120" s="131">
        <v>13</v>
      </c>
      <c r="AM120" s="132">
        <v>0.38461538461538464</v>
      </c>
      <c r="AN120" s="131">
        <v>14</v>
      </c>
      <c r="AO120" s="132">
        <v>0.42857142857142855</v>
      </c>
      <c r="AP120" s="131">
        <v>16</v>
      </c>
      <c r="AQ120" s="132">
        <v>0.375</v>
      </c>
      <c r="AR120" s="131">
        <v>17</v>
      </c>
      <c r="AS120" s="132">
        <v>0.47058823529411764</v>
      </c>
      <c r="AT120" s="131">
        <v>17</v>
      </c>
      <c r="AU120" s="132">
        <v>0.47058823529411764</v>
      </c>
      <c r="AV120" s="131">
        <v>17</v>
      </c>
      <c r="AW120" s="132">
        <v>0.47</v>
      </c>
      <c r="AX120" s="131">
        <v>17</v>
      </c>
      <c r="AY120" s="132">
        <v>0.47058823529411764</v>
      </c>
      <c r="AZ120" s="131">
        <v>17</v>
      </c>
      <c r="BA120" s="132">
        <v>0.47058823529411764</v>
      </c>
      <c r="BB120" s="131">
        <v>17</v>
      </c>
      <c r="BC120" s="132">
        <v>0.47058823529411764</v>
      </c>
      <c r="BD120" s="131">
        <v>17</v>
      </c>
      <c r="BE120" s="132">
        <v>0.47058823529411764</v>
      </c>
      <c r="BF120" s="323">
        <v>17</v>
      </c>
      <c r="BG120" s="325">
        <v>0.47058823529411764</v>
      </c>
      <c r="BH120" s="323">
        <v>17</v>
      </c>
      <c r="BI120" s="325">
        <v>0.47058823529411764</v>
      </c>
      <c r="BJ120" s="323">
        <v>16</v>
      </c>
      <c r="BK120" s="132">
        <v>0.44</v>
      </c>
      <c r="BL120" s="414">
        <v>16</v>
      </c>
      <c r="BM120" s="415">
        <v>0.4375</v>
      </c>
      <c r="BN120" s="414">
        <v>16</v>
      </c>
      <c r="BO120" s="415">
        <v>0.4375</v>
      </c>
      <c r="BP120" s="414">
        <f>VLOOKUP(Table8897[[#This Row],[مؤسسات السوق المالية]],'[1]بحسب مؤسسة السوق المالية '!$D$14:$J$217,6,0)</f>
        <v>16</v>
      </c>
      <c r="BQ120" s="415">
        <f>VLOOKUP(Table8897[[#This Row],[مؤسسات السوق المالية]],'[1]بحسب مؤسسة السوق المالية '!$D$14:$J$217,7,0)</f>
        <v>0.4375</v>
      </c>
    </row>
    <row r="121" spans="3:69" ht="45" customHeight="1" thickBot="1">
      <c r="C121" s="324">
        <v>6</v>
      </c>
      <c r="D121" s="129" t="s">
        <v>615</v>
      </c>
      <c r="E121" s="129" t="s">
        <v>619</v>
      </c>
      <c r="F121" s="132" t="s">
        <v>5</v>
      </c>
      <c r="G121" s="132" t="s">
        <v>5</v>
      </c>
      <c r="H121" s="132" t="s">
        <v>5</v>
      </c>
      <c r="I121" s="132" t="s">
        <v>5</v>
      </c>
      <c r="J121" s="132" t="s">
        <v>5</v>
      </c>
      <c r="K121" s="132" t="s">
        <v>5</v>
      </c>
      <c r="L121" s="132" t="s">
        <v>5</v>
      </c>
      <c r="M121" s="132" t="s">
        <v>5</v>
      </c>
      <c r="N121" s="132" t="s">
        <v>5</v>
      </c>
      <c r="O121" s="132" t="s">
        <v>5</v>
      </c>
      <c r="P121" s="132" t="s">
        <v>5</v>
      </c>
      <c r="Q121" s="132" t="s">
        <v>5</v>
      </c>
      <c r="R121" s="132" t="s">
        <v>5</v>
      </c>
      <c r="S121" s="132" t="s">
        <v>5</v>
      </c>
      <c r="T121" s="132" t="s">
        <v>5</v>
      </c>
      <c r="U121" s="132" t="s">
        <v>5</v>
      </c>
      <c r="V121" s="132" t="s">
        <v>5</v>
      </c>
      <c r="W121" s="132" t="s">
        <v>5</v>
      </c>
      <c r="X121" s="132" t="s">
        <v>5</v>
      </c>
      <c r="Y121" s="132" t="s">
        <v>5</v>
      </c>
      <c r="Z121" s="132" t="s">
        <v>5</v>
      </c>
      <c r="AA121" s="132" t="s">
        <v>5</v>
      </c>
      <c r="AB121" s="132" t="s">
        <v>5</v>
      </c>
      <c r="AC121" s="132" t="s">
        <v>5</v>
      </c>
      <c r="AD121" s="132" t="s">
        <v>5</v>
      </c>
      <c r="AE121" s="132" t="s">
        <v>5</v>
      </c>
      <c r="AF121" s="132" t="s">
        <v>5</v>
      </c>
      <c r="AG121" s="132" t="s">
        <v>5</v>
      </c>
      <c r="AH121" s="132" t="s">
        <v>5</v>
      </c>
      <c r="AI121" s="132" t="s">
        <v>5</v>
      </c>
      <c r="AJ121" s="132" t="s">
        <v>5</v>
      </c>
      <c r="AK121" s="132" t="s">
        <v>5</v>
      </c>
      <c r="AL121" s="132" t="s">
        <v>5</v>
      </c>
      <c r="AM121" s="132" t="s">
        <v>5</v>
      </c>
      <c r="AN121" s="132" t="s">
        <v>5</v>
      </c>
      <c r="AO121" s="132" t="s">
        <v>5</v>
      </c>
      <c r="AP121" s="132" t="s">
        <v>5</v>
      </c>
      <c r="AQ121" s="132" t="s">
        <v>5</v>
      </c>
      <c r="AR121" s="132" t="s">
        <v>5</v>
      </c>
      <c r="AS121" s="132" t="s">
        <v>5</v>
      </c>
      <c r="AT121" s="132" t="s">
        <v>5</v>
      </c>
      <c r="AU121" s="132" t="s">
        <v>5</v>
      </c>
      <c r="AV121" s="132" t="s">
        <v>5</v>
      </c>
      <c r="AW121" s="132" t="s">
        <v>5</v>
      </c>
      <c r="AX121" s="132" t="s">
        <v>5</v>
      </c>
      <c r="AY121" s="132" t="s">
        <v>5</v>
      </c>
      <c r="AZ121" s="132" t="s">
        <v>5</v>
      </c>
      <c r="BA121" s="132" t="s">
        <v>5</v>
      </c>
      <c r="BB121" s="132" t="s">
        <v>5</v>
      </c>
      <c r="BC121" s="132" t="s">
        <v>5</v>
      </c>
      <c r="BD121" s="132" t="s">
        <v>5</v>
      </c>
      <c r="BE121" s="132" t="s">
        <v>5</v>
      </c>
      <c r="BF121" s="323" t="s">
        <v>5</v>
      </c>
      <c r="BG121" s="325" t="s">
        <v>5</v>
      </c>
      <c r="BH121" s="302">
        <v>4</v>
      </c>
      <c r="BI121" s="326">
        <v>1</v>
      </c>
      <c r="BJ121" s="323">
        <v>9</v>
      </c>
      <c r="BK121" s="132">
        <v>1</v>
      </c>
      <c r="BL121" s="414">
        <v>10</v>
      </c>
      <c r="BM121" s="415">
        <v>1</v>
      </c>
      <c r="BN121" s="414">
        <v>12</v>
      </c>
      <c r="BO121" s="415">
        <v>1</v>
      </c>
      <c r="BP121" s="414">
        <f>VLOOKUP(Table8897[[#This Row],[مؤسسات السوق المالية]],'[1]بحسب مؤسسة السوق المالية '!$D$14:$J$217,6,0)</f>
        <v>15</v>
      </c>
      <c r="BQ121" s="415">
        <f>VLOOKUP(Table8897[[#This Row],[مؤسسات السوق المالية]],'[1]بحسب مؤسسة السوق المالية '!$D$14:$J$217,7,0)</f>
        <v>1</v>
      </c>
    </row>
    <row r="122" spans="3:69" ht="45" customHeight="1" thickBot="1">
      <c r="C122" s="324">
        <v>83</v>
      </c>
      <c r="D122" s="129" t="s">
        <v>683</v>
      </c>
      <c r="E122" s="129" t="s">
        <v>684</v>
      </c>
      <c r="F122" s="131" t="s">
        <v>5</v>
      </c>
      <c r="G122" s="132" t="s">
        <v>5</v>
      </c>
      <c r="H122" s="131" t="s">
        <v>5</v>
      </c>
      <c r="I122" s="132" t="s">
        <v>5</v>
      </c>
      <c r="J122" s="131" t="s">
        <v>5</v>
      </c>
      <c r="K122" s="132" t="s">
        <v>5</v>
      </c>
      <c r="L122" s="131" t="s">
        <v>5</v>
      </c>
      <c r="M122" s="132" t="s">
        <v>5</v>
      </c>
      <c r="N122" s="131" t="s">
        <v>5</v>
      </c>
      <c r="O122" s="132" t="s">
        <v>5</v>
      </c>
      <c r="P122" s="131" t="s">
        <v>5</v>
      </c>
      <c r="Q122" s="132" t="s">
        <v>5</v>
      </c>
      <c r="R122" s="131" t="s">
        <v>5</v>
      </c>
      <c r="S122" s="132" t="s">
        <v>5</v>
      </c>
      <c r="T122" s="131" t="s">
        <v>5</v>
      </c>
      <c r="U122" s="132" t="s">
        <v>5</v>
      </c>
      <c r="V122" s="131" t="s">
        <v>5</v>
      </c>
      <c r="W122" s="132" t="s">
        <v>5</v>
      </c>
      <c r="X122" s="131" t="s">
        <v>5</v>
      </c>
      <c r="Y122" s="132" t="s">
        <v>5</v>
      </c>
      <c r="Z122" s="131" t="s">
        <v>5</v>
      </c>
      <c r="AA122" s="132" t="s">
        <v>5</v>
      </c>
      <c r="AB122" s="131" t="s">
        <v>5</v>
      </c>
      <c r="AC122" s="132" t="s">
        <v>5</v>
      </c>
      <c r="AD122" s="131" t="s">
        <v>5</v>
      </c>
      <c r="AE122" s="132" t="s">
        <v>5</v>
      </c>
      <c r="AF122" s="131" t="s">
        <v>5</v>
      </c>
      <c r="AG122" s="132" t="s">
        <v>5</v>
      </c>
      <c r="AH122" s="131" t="s">
        <v>5</v>
      </c>
      <c r="AI122" s="132" t="s">
        <v>5</v>
      </c>
      <c r="AJ122" s="131" t="s">
        <v>5</v>
      </c>
      <c r="AK122" s="132" t="s">
        <v>5</v>
      </c>
      <c r="AL122" s="131" t="s">
        <v>5</v>
      </c>
      <c r="AM122" s="132" t="s">
        <v>5</v>
      </c>
      <c r="AN122" s="131" t="s">
        <v>5</v>
      </c>
      <c r="AO122" s="132" t="s">
        <v>5</v>
      </c>
      <c r="AP122" s="131" t="s">
        <v>5</v>
      </c>
      <c r="AQ122" s="132" t="s">
        <v>5</v>
      </c>
      <c r="AR122" s="131" t="s">
        <v>5</v>
      </c>
      <c r="AS122" s="132" t="s">
        <v>5</v>
      </c>
      <c r="AT122" s="131">
        <v>0</v>
      </c>
      <c r="AU122" s="132">
        <v>0</v>
      </c>
      <c r="AV122" s="131">
        <v>0</v>
      </c>
      <c r="AW122" s="132">
        <v>0</v>
      </c>
      <c r="AX122" s="131">
        <v>10</v>
      </c>
      <c r="AY122" s="132">
        <v>0.6</v>
      </c>
      <c r="AZ122" s="131">
        <v>11</v>
      </c>
      <c r="BA122" s="132">
        <v>0.72727272727272729</v>
      </c>
      <c r="BB122" s="131">
        <v>12</v>
      </c>
      <c r="BC122" s="132">
        <v>0.75</v>
      </c>
      <c r="BD122" s="131">
        <v>13</v>
      </c>
      <c r="BE122" s="132">
        <v>0.76923076923076927</v>
      </c>
      <c r="BF122" s="323">
        <v>12</v>
      </c>
      <c r="BG122" s="325">
        <v>0.75</v>
      </c>
      <c r="BH122" s="323">
        <v>11</v>
      </c>
      <c r="BI122" s="325">
        <v>0.81818181818181823</v>
      </c>
      <c r="BJ122" s="323">
        <v>14</v>
      </c>
      <c r="BK122" s="132">
        <v>0.79</v>
      </c>
      <c r="BL122" s="414">
        <v>14</v>
      </c>
      <c r="BM122" s="415">
        <v>0.7857142857142857</v>
      </c>
      <c r="BN122" s="414">
        <v>15</v>
      </c>
      <c r="BO122" s="415">
        <v>0.73333333333333328</v>
      </c>
      <c r="BP122" s="414">
        <f>VLOOKUP(Table8897[[#This Row],[مؤسسات السوق المالية]],'[1]بحسب مؤسسة السوق المالية '!$D$14:$J$217,6,0)</f>
        <v>15</v>
      </c>
      <c r="BQ122" s="415">
        <f>VLOOKUP(Table8897[[#This Row],[مؤسسات السوق المالية]],'[1]بحسب مؤسسة السوق المالية '!$D$14:$J$217,7,0)</f>
        <v>0.66666666666666663</v>
      </c>
    </row>
    <row r="123" spans="3:69" ht="45" customHeight="1" thickBot="1">
      <c r="C123" s="324">
        <v>130</v>
      </c>
      <c r="D123" s="129" t="s">
        <v>711</v>
      </c>
      <c r="E123" s="129" t="s">
        <v>625</v>
      </c>
      <c r="F123" s="131" t="s">
        <v>5</v>
      </c>
      <c r="G123" s="132" t="s">
        <v>5</v>
      </c>
      <c r="H123" s="131" t="s">
        <v>5</v>
      </c>
      <c r="I123" s="132" t="s">
        <v>5</v>
      </c>
      <c r="J123" s="131" t="s">
        <v>5</v>
      </c>
      <c r="K123" s="132" t="s">
        <v>5</v>
      </c>
      <c r="L123" s="131" t="s">
        <v>5</v>
      </c>
      <c r="M123" s="132" t="s">
        <v>5</v>
      </c>
      <c r="N123" s="131" t="s">
        <v>5</v>
      </c>
      <c r="O123" s="132" t="s">
        <v>5</v>
      </c>
      <c r="P123" s="131" t="s">
        <v>5</v>
      </c>
      <c r="Q123" s="132" t="s">
        <v>5</v>
      </c>
      <c r="R123" s="131" t="s">
        <v>5</v>
      </c>
      <c r="S123" s="132" t="s">
        <v>5</v>
      </c>
      <c r="T123" s="131" t="s">
        <v>5</v>
      </c>
      <c r="U123" s="132" t="s">
        <v>5</v>
      </c>
      <c r="V123" s="131" t="s">
        <v>5</v>
      </c>
      <c r="W123" s="132" t="s">
        <v>5</v>
      </c>
      <c r="X123" s="131" t="s">
        <v>5</v>
      </c>
      <c r="Y123" s="132" t="s">
        <v>5</v>
      </c>
      <c r="Z123" s="131" t="s">
        <v>5</v>
      </c>
      <c r="AA123" s="132" t="s">
        <v>5</v>
      </c>
      <c r="AB123" s="131" t="s">
        <v>5</v>
      </c>
      <c r="AC123" s="132" t="s">
        <v>5</v>
      </c>
      <c r="AD123" s="131" t="s">
        <v>5</v>
      </c>
      <c r="AE123" s="132" t="s">
        <v>5</v>
      </c>
      <c r="AF123" s="131" t="s">
        <v>5</v>
      </c>
      <c r="AG123" s="132" t="s">
        <v>5</v>
      </c>
      <c r="AH123" s="131" t="s">
        <v>5</v>
      </c>
      <c r="AI123" s="132" t="s">
        <v>5</v>
      </c>
      <c r="AJ123" s="131" t="s">
        <v>5</v>
      </c>
      <c r="AK123" s="132" t="s">
        <v>5</v>
      </c>
      <c r="AL123" s="131">
        <v>1</v>
      </c>
      <c r="AM123" s="132">
        <v>0</v>
      </c>
      <c r="AN123" s="131">
        <v>5</v>
      </c>
      <c r="AO123" s="132">
        <v>0.6</v>
      </c>
      <c r="AP123" s="131">
        <v>8</v>
      </c>
      <c r="AQ123" s="132">
        <v>0.625</v>
      </c>
      <c r="AR123" s="131">
        <v>9</v>
      </c>
      <c r="AS123" s="132">
        <v>0.66666666666666663</v>
      </c>
      <c r="AT123" s="131">
        <v>7</v>
      </c>
      <c r="AU123" s="132">
        <v>0.7142857142857143</v>
      </c>
      <c r="AV123" s="131">
        <v>9</v>
      </c>
      <c r="AW123" s="132">
        <v>0.78</v>
      </c>
      <c r="AX123" s="131">
        <v>8</v>
      </c>
      <c r="AY123" s="132">
        <v>0.625</v>
      </c>
      <c r="AZ123" s="131">
        <v>8</v>
      </c>
      <c r="BA123" s="132">
        <v>0.625</v>
      </c>
      <c r="BB123" s="131">
        <v>8</v>
      </c>
      <c r="BC123" s="132">
        <v>0.625</v>
      </c>
      <c r="BD123" s="131">
        <v>6</v>
      </c>
      <c r="BE123" s="132">
        <v>0.66666666666666663</v>
      </c>
      <c r="BF123" s="323">
        <v>10</v>
      </c>
      <c r="BG123" s="325">
        <v>0.7</v>
      </c>
      <c r="BH123" s="323">
        <v>11</v>
      </c>
      <c r="BI123" s="325">
        <v>0.72727272727272729</v>
      </c>
      <c r="BJ123" s="323">
        <v>13</v>
      </c>
      <c r="BK123" s="132">
        <v>0.62</v>
      </c>
      <c r="BL123" s="414">
        <v>16</v>
      </c>
      <c r="BM123" s="415">
        <v>0.5</v>
      </c>
      <c r="BN123" s="414">
        <v>15</v>
      </c>
      <c r="BO123" s="415">
        <v>0.6</v>
      </c>
      <c r="BP123" s="414">
        <f>VLOOKUP(Table8897[[#This Row],[مؤسسات السوق المالية]],'[1]بحسب مؤسسة السوق المالية '!$D$14:$J$217,6,0)</f>
        <v>15</v>
      </c>
      <c r="BQ123" s="415">
        <f>VLOOKUP(Table8897[[#This Row],[مؤسسات السوق المالية]],'[1]بحسب مؤسسة السوق المالية '!$D$14:$J$217,7,0)</f>
        <v>0.66666666666666663</v>
      </c>
    </row>
    <row r="124" spans="3:69" ht="45" customHeight="1" thickBot="1">
      <c r="C124" s="324">
        <v>167</v>
      </c>
      <c r="D124" s="129" t="s">
        <v>769</v>
      </c>
      <c r="E124" s="129" t="s">
        <v>621</v>
      </c>
      <c r="F124" s="131" t="s">
        <v>5</v>
      </c>
      <c r="G124" s="132" t="s">
        <v>5</v>
      </c>
      <c r="H124" s="131" t="s">
        <v>5</v>
      </c>
      <c r="I124" s="132" t="s">
        <v>5</v>
      </c>
      <c r="J124" s="131" t="s">
        <v>5</v>
      </c>
      <c r="K124" s="132" t="s">
        <v>5</v>
      </c>
      <c r="L124" s="131">
        <v>1</v>
      </c>
      <c r="M124" s="132">
        <v>0</v>
      </c>
      <c r="N124" s="131">
        <v>4</v>
      </c>
      <c r="O124" s="132">
        <v>0.5</v>
      </c>
      <c r="P124" s="131">
        <v>5</v>
      </c>
      <c r="Q124" s="132">
        <v>0.4</v>
      </c>
      <c r="R124" s="131">
        <v>6</v>
      </c>
      <c r="S124" s="132">
        <v>0.33</v>
      </c>
      <c r="T124" s="131">
        <v>6</v>
      </c>
      <c r="U124" s="132">
        <v>0.33</v>
      </c>
      <c r="V124" s="131">
        <v>6</v>
      </c>
      <c r="W124" s="132">
        <v>0.33</v>
      </c>
      <c r="X124" s="131">
        <v>5</v>
      </c>
      <c r="Y124" s="132">
        <v>0.2</v>
      </c>
      <c r="Z124" s="131">
        <v>6</v>
      </c>
      <c r="AA124" s="132">
        <v>0.33333333333333331</v>
      </c>
      <c r="AB124" s="131">
        <v>5</v>
      </c>
      <c r="AC124" s="132">
        <v>0.2</v>
      </c>
      <c r="AD124" s="131">
        <v>5</v>
      </c>
      <c r="AE124" s="132">
        <v>0.2</v>
      </c>
      <c r="AF124" s="131">
        <v>6</v>
      </c>
      <c r="AG124" s="132">
        <v>0.33333333333333331</v>
      </c>
      <c r="AH124" s="131">
        <v>5</v>
      </c>
      <c r="AI124" s="132">
        <v>0.4</v>
      </c>
      <c r="AJ124" s="131">
        <v>6</v>
      </c>
      <c r="AK124" s="132">
        <v>0.33333333333333331</v>
      </c>
      <c r="AL124" s="131">
        <v>6</v>
      </c>
      <c r="AM124" s="132">
        <v>0.33333333333333331</v>
      </c>
      <c r="AN124" s="131">
        <v>6</v>
      </c>
      <c r="AO124" s="132">
        <v>0.33333333333333331</v>
      </c>
      <c r="AP124" s="131">
        <v>6</v>
      </c>
      <c r="AQ124" s="132">
        <v>0.33333333333333331</v>
      </c>
      <c r="AR124" s="131">
        <v>6</v>
      </c>
      <c r="AS124" s="132">
        <v>0.33333333333333331</v>
      </c>
      <c r="AT124" s="131">
        <v>6</v>
      </c>
      <c r="AU124" s="132">
        <v>0.33333333333333331</v>
      </c>
      <c r="AV124" s="131">
        <v>6</v>
      </c>
      <c r="AW124" s="132">
        <v>0.33</v>
      </c>
      <c r="AX124" s="131">
        <v>7</v>
      </c>
      <c r="AY124" s="132">
        <v>0.2857142857142857</v>
      </c>
      <c r="AZ124" s="131">
        <v>7</v>
      </c>
      <c r="BA124" s="132">
        <v>0.2857142857142857</v>
      </c>
      <c r="BB124" s="131">
        <v>6</v>
      </c>
      <c r="BC124" s="132">
        <v>0.16666666666666666</v>
      </c>
      <c r="BD124" s="131">
        <v>7</v>
      </c>
      <c r="BE124" s="132">
        <v>0.42857142857142855</v>
      </c>
      <c r="BF124" s="323">
        <v>7</v>
      </c>
      <c r="BG124" s="325">
        <v>0.42857142857142855</v>
      </c>
      <c r="BH124" s="323">
        <v>7</v>
      </c>
      <c r="BI124" s="325">
        <v>0.42857142857142855</v>
      </c>
      <c r="BJ124" s="323">
        <v>13</v>
      </c>
      <c r="BK124" s="132">
        <v>0.38</v>
      </c>
      <c r="BL124" s="414">
        <v>16</v>
      </c>
      <c r="BM124" s="415">
        <v>0.5</v>
      </c>
      <c r="BN124" s="414">
        <v>15</v>
      </c>
      <c r="BO124" s="415">
        <v>0.4</v>
      </c>
      <c r="BP124" s="414">
        <f>VLOOKUP(Table8897[[#This Row],[مؤسسات السوق المالية]],'[1]بحسب مؤسسة السوق المالية '!$D$14:$J$217,6,0)</f>
        <v>15</v>
      </c>
      <c r="BQ124" s="415">
        <f>VLOOKUP(Table8897[[#This Row],[مؤسسات السوق المالية]],'[1]بحسب مؤسسة السوق المالية '!$D$14:$J$217,7,0)</f>
        <v>0.4</v>
      </c>
    </row>
    <row r="125" spans="3:69" ht="45" customHeight="1" thickBot="1">
      <c r="C125" s="324">
        <v>73</v>
      </c>
      <c r="D125" s="129" t="s">
        <v>566</v>
      </c>
      <c r="E125" s="129" t="s">
        <v>567</v>
      </c>
      <c r="F125" s="131">
        <v>12</v>
      </c>
      <c r="G125" s="132">
        <v>0.67</v>
      </c>
      <c r="H125" s="131">
        <v>12</v>
      </c>
      <c r="I125" s="132">
        <v>0.67</v>
      </c>
      <c r="J125" s="131">
        <v>13</v>
      </c>
      <c r="K125" s="132">
        <v>0.69</v>
      </c>
      <c r="L125" s="131">
        <v>11</v>
      </c>
      <c r="M125" s="132">
        <v>0.73</v>
      </c>
      <c r="N125" s="131">
        <v>11</v>
      </c>
      <c r="O125" s="132">
        <v>0.72727272727272729</v>
      </c>
      <c r="P125" s="131">
        <v>10</v>
      </c>
      <c r="Q125" s="132">
        <v>0.8</v>
      </c>
      <c r="R125" s="131">
        <v>10</v>
      </c>
      <c r="S125" s="132">
        <v>0.7</v>
      </c>
      <c r="T125" s="131">
        <v>11</v>
      </c>
      <c r="U125" s="132">
        <v>0.64</v>
      </c>
      <c r="V125" s="131">
        <v>12</v>
      </c>
      <c r="W125" s="132">
        <v>0.75</v>
      </c>
      <c r="X125" s="131">
        <v>11</v>
      </c>
      <c r="Y125" s="132">
        <v>0.72727272727272729</v>
      </c>
      <c r="Z125" s="131">
        <v>12</v>
      </c>
      <c r="AA125" s="132">
        <v>0.75</v>
      </c>
      <c r="AB125" s="131">
        <v>13</v>
      </c>
      <c r="AC125" s="132">
        <v>0.76923076923076927</v>
      </c>
      <c r="AD125" s="131">
        <v>13</v>
      </c>
      <c r="AE125" s="132">
        <v>0.76923076923076927</v>
      </c>
      <c r="AF125" s="131">
        <v>9</v>
      </c>
      <c r="AG125" s="132">
        <v>0.66666666666666663</v>
      </c>
      <c r="AH125" s="131">
        <v>10</v>
      </c>
      <c r="AI125" s="132">
        <v>0.7</v>
      </c>
      <c r="AJ125" s="131">
        <v>9</v>
      </c>
      <c r="AK125" s="132">
        <v>0.66666666666666663</v>
      </c>
      <c r="AL125" s="131">
        <v>9</v>
      </c>
      <c r="AM125" s="132">
        <v>0.66666666666666663</v>
      </c>
      <c r="AN125" s="131">
        <v>12</v>
      </c>
      <c r="AO125" s="132">
        <v>0.75</v>
      </c>
      <c r="AP125" s="131">
        <v>11</v>
      </c>
      <c r="AQ125" s="132">
        <v>0.81818181818181823</v>
      </c>
      <c r="AR125" s="131">
        <v>12</v>
      </c>
      <c r="AS125" s="132">
        <v>0.75</v>
      </c>
      <c r="AT125" s="131">
        <v>13</v>
      </c>
      <c r="AU125" s="132">
        <v>0.76923076923076927</v>
      </c>
      <c r="AV125" s="131">
        <v>15</v>
      </c>
      <c r="AW125" s="132">
        <v>0.8</v>
      </c>
      <c r="AX125" s="131">
        <v>15</v>
      </c>
      <c r="AY125" s="132">
        <v>0.8</v>
      </c>
      <c r="AZ125" s="131">
        <v>15</v>
      </c>
      <c r="BA125" s="132">
        <v>0.8</v>
      </c>
      <c r="BB125" s="131">
        <v>14</v>
      </c>
      <c r="BC125" s="132">
        <v>0.7857142857142857</v>
      </c>
      <c r="BD125" s="131">
        <v>14</v>
      </c>
      <c r="BE125" s="132">
        <v>0.7857142857142857</v>
      </c>
      <c r="BF125" s="323">
        <v>14</v>
      </c>
      <c r="BG125" s="325">
        <v>0.7857142857142857</v>
      </c>
      <c r="BH125" s="323">
        <v>15</v>
      </c>
      <c r="BI125" s="325">
        <v>0.8</v>
      </c>
      <c r="BJ125" s="323">
        <v>17</v>
      </c>
      <c r="BK125" s="132">
        <v>0.76</v>
      </c>
      <c r="BL125" s="414">
        <v>16</v>
      </c>
      <c r="BM125" s="415">
        <v>0.8125</v>
      </c>
      <c r="BN125" s="414">
        <v>16</v>
      </c>
      <c r="BO125" s="415">
        <v>0.75</v>
      </c>
      <c r="BP125" s="414">
        <f>VLOOKUP(Table8897[[#This Row],[مؤسسات السوق المالية]],'[1]بحسب مؤسسة السوق المالية '!$D$14:$J$217,6,0)</f>
        <v>14</v>
      </c>
      <c r="BQ125" s="415">
        <f>VLOOKUP(Table8897[[#This Row],[مؤسسات السوق المالية]],'[1]بحسب مؤسسة السوق المالية '!$D$14:$J$217,7,0)</f>
        <v>0.7142857142857143</v>
      </c>
    </row>
    <row r="126" spans="3:69" ht="45" customHeight="1" thickBot="1">
      <c r="C126" s="324">
        <v>139</v>
      </c>
      <c r="D126" s="129" t="s">
        <v>709</v>
      </c>
      <c r="E126" s="129" t="s">
        <v>710</v>
      </c>
      <c r="F126" s="237" t="s">
        <v>5</v>
      </c>
      <c r="G126" s="237" t="s">
        <v>5</v>
      </c>
      <c r="H126" s="237" t="s">
        <v>5</v>
      </c>
      <c r="I126" s="237" t="s">
        <v>5</v>
      </c>
      <c r="J126" s="237" t="s">
        <v>5</v>
      </c>
      <c r="K126" s="237" t="s">
        <v>5</v>
      </c>
      <c r="L126" s="237" t="s">
        <v>5</v>
      </c>
      <c r="M126" s="237" t="s">
        <v>5</v>
      </c>
      <c r="N126" s="237" t="s">
        <v>5</v>
      </c>
      <c r="O126" s="237" t="s">
        <v>5</v>
      </c>
      <c r="P126" s="237" t="s">
        <v>5</v>
      </c>
      <c r="Q126" s="237" t="s">
        <v>5</v>
      </c>
      <c r="R126" s="237" t="s">
        <v>5</v>
      </c>
      <c r="S126" s="237" t="s">
        <v>5</v>
      </c>
      <c r="T126" s="237" t="s">
        <v>5</v>
      </c>
      <c r="U126" s="237" t="s">
        <v>5</v>
      </c>
      <c r="V126" s="237" t="s">
        <v>5</v>
      </c>
      <c r="W126" s="237" t="s">
        <v>5</v>
      </c>
      <c r="X126" s="237" t="s">
        <v>5</v>
      </c>
      <c r="Y126" s="237" t="s">
        <v>5</v>
      </c>
      <c r="Z126" s="237" t="s">
        <v>5</v>
      </c>
      <c r="AA126" s="237" t="s">
        <v>5</v>
      </c>
      <c r="AB126" s="237" t="s">
        <v>5</v>
      </c>
      <c r="AC126" s="237" t="s">
        <v>5</v>
      </c>
      <c r="AD126" s="237" t="s">
        <v>5</v>
      </c>
      <c r="AE126" s="237" t="s">
        <v>5</v>
      </c>
      <c r="AF126" s="237" t="s">
        <v>5</v>
      </c>
      <c r="AG126" s="237" t="s">
        <v>5</v>
      </c>
      <c r="AH126" s="239" t="s">
        <v>5</v>
      </c>
      <c r="AI126" s="237" t="s">
        <v>5</v>
      </c>
      <c r="AJ126" s="237" t="s">
        <v>5</v>
      </c>
      <c r="AK126" s="237" t="s">
        <v>5</v>
      </c>
      <c r="AL126" s="237" t="s">
        <v>5</v>
      </c>
      <c r="AM126" s="237" t="s">
        <v>5</v>
      </c>
      <c r="AN126" s="237" t="s">
        <v>5</v>
      </c>
      <c r="AO126" s="237" t="s">
        <v>5</v>
      </c>
      <c r="AP126" s="237" t="s">
        <v>5</v>
      </c>
      <c r="AQ126" s="237" t="s">
        <v>5</v>
      </c>
      <c r="AR126" s="237" t="s">
        <v>5</v>
      </c>
      <c r="AS126" s="237" t="s">
        <v>5</v>
      </c>
      <c r="AT126" s="237" t="s">
        <v>5</v>
      </c>
      <c r="AU126" s="237" t="s">
        <v>5</v>
      </c>
      <c r="AV126" s="237" t="s">
        <v>5</v>
      </c>
      <c r="AW126" s="237" t="s">
        <v>5</v>
      </c>
      <c r="AX126" s="237" t="s">
        <v>5</v>
      </c>
      <c r="AY126" s="237" t="s">
        <v>5</v>
      </c>
      <c r="AZ126" s="237" t="s">
        <v>5</v>
      </c>
      <c r="BA126" s="237" t="s">
        <v>5</v>
      </c>
      <c r="BB126" s="237">
        <v>13</v>
      </c>
      <c r="BC126" s="237">
        <v>0.92307692307692313</v>
      </c>
      <c r="BD126" s="237">
        <v>7</v>
      </c>
      <c r="BE126" s="237">
        <v>0.7142857142857143</v>
      </c>
      <c r="BF126" s="302">
        <v>15</v>
      </c>
      <c r="BG126" s="326">
        <v>0.73333333333333328</v>
      </c>
      <c r="BH126" s="323">
        <v>15</v>
      </c>
      <c r="BI126" s="325">
        <v>0.73333333333333328</v>
      </c>
      <c r="BJ126" s="323">
        <v>17</v>
      </c>
      <c r="BK126" s="132">
        <v>0.65</v>
      </c>
      <c r="BL126" s="414">
        <v>16</v>
      </c>
      <c r="BM126" s="415">
        <v>0.625</v>
      </c>
      <c r="BN126" s="414">
        <v>14</v>
      </c>
      <c r="BO126" s="415">
        <v>0.5714285714285714</v>
      </c>
      <c r="BP126" s="414">
        <f>VLOOKUP(Table8897[[#This Row],[مؤسسات السوق المالية]],'[1]بحسب مؤسسة السوق المالية '!$D$14:$J$217,6,0)</f>
        <v>14</v>
      </c>
      <c r="BQ126" s="415">
        <f>VLOOKUP(Table8897[[#This Row],[مؤسسات السوق المالية]],'[1]بحسب مؤسسة السوق المالية '!$D$14:$J$217,7,0)</f>
        <v>0.5714285714285714</v>
      </c>
    </row>
    <row r="127" spans="3:69" ht="45" customHeight="1" thickBot="1">
      <c r="C127" s="324">
        <v>153</v>
      </c>
      <c r="D127" s="129" t="s">
        <v>444</v>
      </c>
      <c r="E127" s="129" t="s">
        <v>445</v>
      </c>
      <c r="F127" s="131">
        <v>15</v>
      </c>
      <c r="G127" s="132">
        <v>0.47</v>
      </c>
      <c r="H127" s="131">
        <v>15</v>
      </c>
      <c r="I127" s="132">
        <v>0.47</v>
      </c>
      <c r="J127" s="131">
        <v>16</v>
      </c>
      <c r="K127" s="132">
        <v>0.5</v>
      </c>
      <c r="L127" s="131">
        <v>15</v>
      </c>
      <c r="M127" s="132">
        <v>0.47</v>
      </c>
      <c r="N127" s="131">
        <v>15</v>
      </c>
      <c r="O127" s="132">
        <v>0.46666666666666667</v>
      </c>
      <c r="P127" s="131">
        <v>16</v>
      </c>
      <c r="Q127" s="132">
        <v>0.5</v>
      </c>
      <c r="R127" s="131">
        <v>16</v>
      </c>
      <c r="S127" s="132">
        <v>0.5</v>
      </c>
      <c r="T127" s="131">
        <v>16</v>
      </c>
      <c r="U127" s="132">
        <v>0.5</v>
      </c>
      <c r="V127" s="131">
        <v>18</v>
      </c>
      <c r="W127" s="132">
        <v>0.5</v>
      </c>
      <c r="X127" s="131">
        <v>17</v>
      </c>
      <c r="Y127" s="132">
        <v>0.52941176470588236</v>
      </c>
      <c r="Z127" s="131">
        <v>18</v>
      </c>
      <c r="AA127" s="132">
        <v>0.55555555555555558</v>
      </c>
      <c r="AB127" s="131">
        <v>17</v>
      </c>
      <c r="AC127" s="132">
        <v>0.52941176470588236</v>
      </c>
      <c r="AD127" s="131">
        <v>17</v>
      </c>
      <c r="AE127" s="132">
        <v>0.52941176470588236</v>
      </c>
      <c r="AF127" s="131">
        <v>17</v>
      </c>
      <c r="AG127" s="132">
        <v>0.52941176470588236</v>
      </c>
      <c r="AH127" s="131">
        <v>17</v>
      </c>
      <c r="AI127" s="132">
        <v>0.52941176470588236</v>
      </c>
      <c r="AJ127" s="131">
        <v>14</v>
      </c>
      <c r="AK127" s="132">
        <v>0.5714285714285714</v>
      </c>
      <c r="AL127" s="131">
        <v>13</v>
      </c>
      <c r="AM127" s="132">
        <v>0.61538461538461542</v>
      </c>
      <c r="AN127" s="131">
        <v>13</v>
      </c>
      <c r="AO127" s="132">
        <v>0.61538461538461542</v>
      </c>
      <c r="AP127" s="131">
        <v>16</v>
      </c>
      <c r="AQ127" s="132">
        <v>0.5625</v>
      </c>
      <c r="AR127" s="131">
        <v>15</v>
      </c>
      <c r="AS127" s="132">
        <v>0.46666666666666667</v>
      </c>
      <c r="AT127" s="131">
        <v>16</v>
      </c>
      <c r="AU127" s="132">
        <v>0.5</v>
      </c>
      <c r="AV127" s="131">
        <v>15</v>
      </c>
      <c r="AW127" s="132">
        <v>0.47</v>
      </c>
      <c r="AX127" s="131">
        <v>13</v>
      </c>
      <c r="AY127" s="132">
        <v>0.53846153846153844</v>
      </c>
      <c r="AZ127" s="131">
        <v>13</v>
      </c>
      <c r="BA127" s="132">
        <v>0.53846153846153844</v>
      </c>
      <c r="BB127" s="131">
        <v>11</v>
      </c>
      <c r="BC127" s="132">
        <v>0.54545454545454541</v>
      </c>
      <c r="BD127" s="131">
        <v>15</v>
      </c>
      <c r="BE127" s="132">
        <v>0.46666666666666667</v>
      </c>
      <c r="BF127" s="323">
        <v>15</v>
      </c>
      <c r="BG127" s="325">
        <v>0.53333333333333333</v>
      </c>
      <c r="BH127" s="323">
        <v>14</v>
      </c>
      <c r="BI127" s="325">
        <v>0.5</v>
      </c>
      <c r="BJ127" s="323">
        <v>13</v>
      </c>
      <c r="BK127" s="132">
        <v>0.54</v>
      </c>
      <c r="BL127" s="414">
        <v>14</v>
      </c>
      <c r="BM127" s="415">
        <v>0.5</v>
      </c>
      <c r="BN127" s="414">
        <v>14</v>
      </c>
      <c r="BO127" s="415">
        <v>0.5</v>
      </c>
      <c r="BP127" s="414">
        <f>VLOOKUP(Table8897[[#This Row],[مؤسسات السوق المالية]],'[1]بحسب مؤسسة السوق المالية '!$D$14:$J$217,6,0)</f>
        <v>14</v>
      </c>
      <c r="BQ127" s="415">
        <f>VLOOKUP(Table8897[[#This Row],[مؤسسات السوق المالية]],'[1]بحسب مؤسسة السوق المالية '!$D$14:$J$217,7,0)</f>
        <v>0.5</v>
      </c>
    </row>
    <row r="128" spans="3:69" ht="45" customHeight="1" thickBot="1">
      <c r="C128" s="324">
        <v>175</v>
      </c>
      <c r="D128" s="129" t="s">
        <v>784</v>
      </c>
      <c r="E128" s="129" t="s">
        <v>785</v>
      </c>
      <c r="F128" s="131" t="s">
        <v>5</v>
      </c>
      <c r="G128" s="132" t="s">
        <v>5</v>
      </c>
      <c r="H128" s="131" t="s">
        <v>5</v>
      </c>
      <c r="I128" s="132" t="s">
        <v>5</v>
      </c>
      <c r="J128" s="131" t="s">
        <v>5</v>
      </c>
      <c r="K128" s="132" t="s">
        <v>5</v>
      </c>
      <c r="L128" s="131" t="s">
        <v>5</v>
      </c>
      <c r="M128" s="132" t="s">
        <v>5</v>
      </c>
      <c r="N128" s="131" t="s">
        <v>5</v>
      </c>
      <c r="O128" s="132" t="s">
        <v>5</v>
      </c>
      <c r="P128" s="131" t="s">
        <v>5</v>
      </c>
      <c r="Q128" s="132" t="s">
        <v>5</v>
      </c>
      <c r="R128" s="131" t="s">
        <v>5</v>
      </c>
      <c r="S128" s="132" t="s">
        <v>5</v>
      </c>
      <c r="T128" s="131" t="s">
        <v>5</v>
      </c>
      <c r="U128" s="132" t="s">
        <v>5</v>
      </c>
      <c r="V128" s="131" t="s">
        <v>5</v>
      </c>
      <c r="W128" s="132" t="s">
        <v>5</v>
      </c>
      <c r="X128" s="131" t="s">
        <v>5</v>
      </c>
      <c r="Y128" s="132" t="s">
        <v>5</v>
      </c>
      <c r="Z128" s="131" t="s">
        <v>5</v>
      </c>
      <c r="AA128" s="132" t="s">
        <v>5</v>
      </c>
      <c r="AB128" s="131" t="s">
        <v>5</v>
      </c>
      <c r="AC128" s="132" t="s">
        <v>5</v>
      </c>
      <c r="AD128" s="131" t="s">
        <v>5</v>
      </c>
      <c r="AE128" s="132" t="s">
        <v>5</v>
      </c>
      <c r="AF128" s="131" t="s">
        <v>5</v>
      </c>
      <c r="AG128" s="132" t="s">
        <v>5</v>
      </c>
      <c r="AH128" s="131" t="s">
        <v>5</v>
      </c>
      <c r="AI128" s="132" t="s">
        <v>5</v>
      </c>
      <c r="AJ128" s="131" t="s">
        <v>5</v>
      </c>
      <c r="AK128" s="132" t="s">
        <v>5</v>
      </c>
      <c r="AL128" s="131" t="s">
        <v>5</v>
      </c>
      <c r="AM128" s="132" t="s">
        <v>5</v>
      </c>
      <c r="AN128" s="131" t="s">
        <v>5</v>
      </c>
      <c r="AO128" s="132" t="s">
        <v>5</v>
      </c>
      <c r="AP128" s="131">
        <v>0</v>
      </c>
      <c r="AQ128" s="132">
        <v>0</v>
      </c>
      <c r="AR128" s="131">
        <v>0</v>
      </c>
      <c r="AS128" s="132">
        <v>0</v>
      </c>
      <c r="AT128" s="131">
        <v>1</v>
      </c>
      <c r="AU128" s="132">
        <v>0</v>
      </c>
      <c r="AV128" s="131">
        <v>5</v>
      </c>
      <c r="AW128" s="132">
        <v>0</v>
      </c>
      <c r="AX128" s="131">
        <v>6</v>
      </c>
      <c r="AY128" s="132">
        <v>0</v>
      </c>
      <c r="AZ128" s="131">
        <v>6</v>
      </c>
      <c r="BA128" s="132">
        <v>0.16666666666666666</v>
      </c>
      <c r="BB128" s="131">
        <v>9</v>
      </c>
      <c r="BC128" s="132">
        <v>0.1111111111111111</v>
      </c>
      <c r="BD128" s="131">
        <v>9</v>
      </c>
      <c r="BE128" s="132">
        <v>0.1111111111111111</v>
      </c>
      <c r="BF128" s="323">
        <v>8</v>
      </c>
      <c r="BG128" s="325">
        <v>0.125</v>
      </c>
      <c r="BH128" s="323">
        <v>7</v>
      </c>
      <c r="BI128" s="325">
        <v>0.14285714285714285</v>
      </c>
      <c r="BJ128" s="323">
        <v>6</v>
      </c>
      <c r="BK128" s="132">
        <v>0.17</v>
      </c>
      <c r="BL128" s="414">
        <v>7</v>
      </c>
      <c r="BM128" s="415">
        <v>0.14285714285714285</v>
      </c>
      <c r="BN128" s="414">
        <v>9</v>
      </c>
      <c r="BO128" s="415">
        <v>0.33333333333333331</v>
      </c>
      <c r="BP128" s="414">
        <f>VLOOKUP(Table8897[[#This Row],[مؤسسات السوق المالية]],'[1]بحسب مؤسسة السوق المالية '!$D$14:$J$217,6,0)</f>
        <v>14</v>
      </c>
      <c r="BQ128" s="415">
        <f>VLOOKUP(Table8897[[#This Row],[مؤسسات السوق المالية]],'[1]بحسب مؤسسة السوق المالية '!$D$14:$J$217,7,0)</f>
        <v>0.5</v>
      </c>
    </row>
    <row r="129" spans="3:69" ht="45" customHeight="1" thickBot="1">
      <c r="C129" s="324">
        <v>178</v>
      </c>
      <c r="D129" s="129" t="s">
        <v>1182</v>
      </c>
      <c r="E129" s="129" t="s">
        <v>1183</v>
      </c>
      <c r="F129" s="131" t="s">
        <v>5</v>
      </c>
      <c r="G129" s="132" t="s">
        <v>5</v>
      </c>
      <c r="H129" s="131" t="s">
        <v>5</v>
      </c>
      <c r="I129" s="132" t="s">
        <v>5</v>
      </c>
      <c r="J129" s="131" t="s">
        <v>5</v>
      </c>
      <c r="K129" s="132" t="s">
        <v>5</v>
      </c>
      <c r="L129" s="131" t="s">
        <v>5</v>
      </c>
      <c r="M129" s="132" t="s">
        <v>5</v>
      </c>
      <c r="N129" s="131" t="s">
        <v>5</v>
      </c>
      <c r="O129" s="132" t="s">
        <v>5</v>
      </c>
      <c r="P129" s="131" t="s">
        <v>5</v>
      </c>
      <c r="Q129" s="132" t="s">
        <v>5</v>
      </c>
      <c r="R129" s="131">
        <v>0</v>
      </c>
      <c r="S129" s="132">
        <v>0</v>
      </c>
      <c r="T129" s="131">
        <v>0</v>
      </c>
      <c r="U129" s="132">
        <v>0</v>
      </c>
      <c r="V129" s="131">
        <v>1</v>
      </c>
      <c r="W129" s="132">
        <v>1</v>
      </c>
      <c r="X129" s="131">
        <v>8</v>
      </c>
      <c r="Y129" s="132">
        <v>0.25</v>
      </c>
      <c r="Z129" s="131">
        <v>8</v>
      </c>
      <c r="AA129" s="132">
        <v>0.25</v>
      </c>
      <c r="AB129" s="131">
        <v>10</v>
      </c>
      <c r="AC129" s="132">
        <v>0.4</v>
      </c>
      <c r="AD129" s="131">
        <v>10</v>
      </c>
      <c r="AE129" s="132">
        <v>0.3</v>
      </c>
      <c r="AF129" s="131">
        <v>12</v>
      </c>
      <c r="AG129" s="132">
        <v>0.25</v>
      </c>
      <c r="AH129" s="131">
        <v>10</v>
      </c>
      <c r="AI129" s="132">
        <v>0.4</v>
      </c>
      <c r="AJ129" s="131">
        <v>13</v>
      </c>
      <c r="AK129" s="132">
        <v>0.38461538461538464</v>
      </c>
      <c r="AL129" s="131">
        <v>16</v>
      </c>
      <c r="AM129" s="132">
        <v>0.3125</v>
      </c>
      <c r="AN129" s="131">
        <v>16</v>
      </c>
      <c r="AO129" s="132">
        <v>0.3125</v>
      </c>
      <c r="AP129" s="131">
        <v>16</v>
      </c>
      <c r="AQ129" s="132">
        <v>0.3125</v>
      </c>
      <c r="AR129" s="131">
        <v>19</v>
      </c>
      <c r="AS129" s="132">
        <v>0.36842105263157893</v>
      </c>
      <c r="AT129" s="131">
        <v>15</v>
      </c>
      <c r="AU129" s="132">
        <v>0.4</v>
      </c>
      <c r="AV129" s="131">
        <v>17</v>
      </c>
      <c r="AW129" s="132">
        <v>0.41</v>
      </c>
      <c r="AX129" s="131">
        <v>13</v>
      </c>
      <c r="AY129" s="132">
        <v>0.30769230769230771</v>
      </c>
      <c r="AZ129" s="131">
        <v>20</v>
      </c>
      <c r="BA129" s="132">
        <v>0.45</v>
      </c>
      <c r="BB129" s="131">
        <v>21</v>
      </c>
      <c r="BC129" s="132">
        <v>0.47619047619047616</v>
      </c>
      <c r="BD129" s="131">
        <v>22</v>
      </c>
      <c r="BE129" s="132">
        <v>0.40909090909090912</v>
      </c>
      <c r="BF129" s="323">
        <v>23</v>
      </c>
      <c r="BG129" s="325">
        <v>0.43478260869565216</v>
      </c>
      <c r="BH129" s="323">
        <v>19</v>
      </c>
      <c r="BI129" s="325">
        <v>0.47368421052631576</v>
      </c>
      <c r="BJ129" s="328">
        <v>26</v>
      </c>
      <c r="BK129" s="48">
        <v>0.35</v>
      </c>
      <c r="BL129" s="414">
        <v>25</v>
      </c>
      <c r="BM129" s="415">
        <v>0.28000000000000003</v>
      </c>
      <c r="BN129" s="414">
        <v>22</v>
      </c>
      <c r="BO129" s="415">
        <v>0.22727272727272727</v>
      </c>
      <c r="BP129" s="414">
        <f>VLOOKUP(Table8897[[#This Row],[مؤسسات السوق المالية]],'[1]بحسب مؤسسة السوق المالية '!$D$14:$J$217,6,0)</f>
        <v>14</v>
      </c>
      <c r="BQ129" s="415">
        <f>VLOOKUP(Table8897[[#This Row],[مؤسسات السوق المالية]],'[1]بحسب مؤسسة السوق المالية '!$D$14:$J$217,7,0)</f>
        <v>0.21428571428571427</v>
      </c>
    </row>
    <row r="130" spans="3:69" ht="45" customHeight="1" thickBot="1">
      <c r="C130" s="324">
        <v>21</v>
      </c>
      <c r="D130" s="129" t="s">
        <v>844</v>
      </c>
      <c r="E130" s="337" t="s">
        <v>863</v>
      </c>
      <c r="F130" s="237" t="s">
        <v>5</v>
      </c>
      <c r="G130" s="237" t="s">
        <v>5</v>
      </c>
      <c r="H130" s="237" t="s">
        <v>5</v>
      </c>
      <c r="I130" s="237" t="s">
        <v>5</v>
      </c>
      <c r="J130" s="237" t="s">
        <v>5</v>
      </c>
      <c r="K130" s="237" t="s">
        <v>5</v>
      </c>
      <c r="L130" s="237" t="s">
        <v>5</v>
      </c>
      <c r="M130" s="237" t="s">
        <v>5</v>
      </c>
      <c r="N130" s="237" t="s">
        <v>5</v>
      </c>
      <c r="O130" s="237" t="s">
        <v>5</v>
      </c>
      <c r="P130" s="237" t="s">
        <v>5</v>
      </c>
      <c r="Q130" s="237" t="s">
        <v>5</v>
      </c>
      <c r="R130" s="237" t="s">
        <v>5</v>
      </c>
      <c r="S130" s="237" t="s">
        <v>5</v>
      </c>
      <c r="T130" s="237" t="s">
        <v>5</v>
      </c>
      <c r="U130" s="237" t="s">
        <v>5</v>
      </c>
      <c r="V130" s="237" t="s">
        <v>5</v>
      </c>
      <c r="W130" s="237" t="s">
        <v>5</v>
      </c>
      <c r="X130" s="237" t="s">
        <v>5</v>
      </c>
      <c r="Y130" s="237" t="s">
        <v>5</v>
      </c>
      <c r="Z130" s="237" t="s">
        <v>5</v>
      </c>
      <c r="AA130" s="237" t="s">
        <v>5</v>
      </c>
      <c r="AB130" s="237" t="s">
        <v>5</v>
      </c>
      <c r="AC130" s="237" t="s">
        <v>5</v>
      </c>
      <c r="AD130" s="237" t="s">
        <v>5</v>
      </c>
      <c r="AE130" s="237" t="s">
        <v>5</v>
      </c>
      <c r="AF130" s="237" t="s">
        <v>5</v>
      </c>
      <c r="AG130" s="237" t="s">
        <v>5</v>
      </c>
      <c r="AH130" s="237" t="s">
        <v>5</v>
      </c>
      <c r="AI130" s="237" t="s">
        <v>5</v>
      </c>
      <c r="AJ130" s="237" t="s">
        <v>5</v>
      </c>
      <c r="AK130" s="237" t="s">
        <v>5</v>
      </c>
      <c r="AL130" s="237" t="s">
        <v>5</v>
      </c>
      <c r="AM130" s="237" t="s">
        <v>5</v>
      </c>
      <c r="AN130" s="237" t="s">
        <v>5</v>
      </c>
      <c r="AO130" s="237" t="s">
        <v>5</v>
      </c>
      <c r="AP130" s="237" t="s">
        <v>5</v>
      </c>
      <c r="AQ130" s="237" t="s">
        <v>5</v>
      </c>
      <c r="AR130" s="237" t="s">
        <v>5</v>
      </c>
      <c r="AS130" s="237" t="s">
        <v>5</v>
      </c>
      <c r="AT130" s="237" t="s">
        <v>5</v>
      </c>
      <c r="AU130" s="237" t="s">
        <v>5</v>
      </c>
      <c r="AV130" s="237" t="s">
        <v>5</v>
      </c>
      <c r="AW130" s="237" t="s">
        <v>5</v>
      </c>
      <c r="AX130" s="237" t="s">
        <v>5</v>
      </c>
      <c r="AY130" s="237" t="s">
        <v>5</v>
      </c>
      <c r="AZ130" s="237" t="s">
        <v>5</v>
      </c>
      <c r="BA130" s="237" t="s">
        <v>5</v>
      </c>
      <c r="BB130" s="237" t="s">
        <v>5</v>
      </c>
      <c r="BC130" s="237" t="s">
        <v>5</v>
      </c>
      <c r="BD130" s="237" t="s">
        <v>5</v>
      </c>
      <c r="BE130" s="237" t="s">
        <v>5</v>
      </c>
      <c r="BF130" s="302" t="s">
        <v>5</v>
      </c>
      <c r="BG130" s="326" t="s">
        <v>5</v>
      </c>
      <c r="BH130" s="302" t="s">
        <v>5</v>
      </c>
      <c r="BI130" s="326" t="s">
        <v>5</v>
      </c>
      <c r="BJ130" s="302" t="s">
        <v>5</v>
      </c>
      <c r="BK130" s="237" t="s">
        <v>5</v>
      </c>
      <c r="BL130" s="414">
        <v>9</v>
      </c>
      <c r="BM130" s="415">
        <v>1</v>
      </c>
      <c r="BN130" s="414">
        <v>12</v>
      </c>
      <c r="BO130" s="415">
        <v>0.91666666666666663</v>
      </c>
      <c r="BP130" s="414">
        <f>VLOOKUP(Table8897[[#This Row],[مؤسسات السوق المالية]],'[1]بحسب مؤسسة السوق المالية '!$D$14:$J$217,6,0)</f>
        <v>13</v>
      </c>
      <c r="BQ130" s="415">
        <f>VLOOKUP(Table8897[[#This Row],[مؤسسات السوق المالية]],'[1]بحسب مؤسسة السوق المالية '!$D$14:$J$217,7,0)</f>
        <v>0.92307692307692313</v>
      </c>
    </row>
    <row r="131" spans="3:69" ht="45" customHeight="1" thickBot="1">
      <c r="C131" s="324">
        <v>79</v>
      </c>
      <c r="D131" s="129" t="s">
        <v>742</v>
      </c>
      <c r="E131" s="129" t="s">
        <v>743</v>
      </c>
      <c r="F131" s="131" t="s">
        <v>5</v>
      </c>
      <c r="G131" s="131" t="s">
        <v>5</v>
      </c>
      <c r="H131" s="131" t="s">
        <v>5</v>
      </c>
      <c r="I131" s="131" t="s">
        <v>5</v>
      </c>
      <c r="J131" s="131" t="s">
        <v>5</v>
      </c>
      <c r="K131" s="131" t="s">
        <v>5</v>
      </c>
      <c r="L131" s="131" t="s">
        <v>5</v>
      </c>
      <c r="M131" s="131" t="s">
        <v>5</v>
      </c>
      <c r="N131" s="131" t="s">
        <v>5</v>
      </c>
      <c r="O131" s="131" t="s">
        <v>5</v>
      </c>
      <c r="P131" s="131" t="s">
        <v>5</v>
      </c>
      <c r="Q131" s="131" t="s">
        <v>5</v>
      </c>
      <c r="R131" s="131" t="s">
        <v>5</v>
      </c>
      <c r="S131" s="131" t="s">
        <v>5</v>
      </c>
      <c r="T131" s="131" t="s">
        <v>5</v>
      </c>
      <c r="U131" s="131" t="s">
        <v>5</v>
      </c>
      <c r="V131" s="131" t="s">
        <v>5</v>
      </c>
      <c r="W131" s="131" t="s">
        <v>5</v>
      </c>
      <c r="X131" s="131" t="s">
        <v>5</v>
      </c>
      <c r="Y131" s="131" t="s">
        <v>5</v>
      </c>
      <c r="Z131" s="131" t="s">
        <v>5</v>
      </c>
      <c r="AA131" s="131" t="s">
        <v>5</v>
      </c>
      <c r="AB131" s="131" t="s">
        <v>5</v>
      </c>
      <c r="AC131" s="131" t="s">
        <v>5</v>
      </c>
      <c r="AD131" s="131" t="s">
        <v>5</v>
      </c>
      <c r="AE131" s="131" t="s">
        <v>5</v>
      </c>
      <c r="AF131" s="131" t="s">
        <v>5</v>
      </c>
      <c r="AG131" s="131" t="s">
        <v>5</v>
      </c>
      <c r="AH131" s="131" t="s">
        <v>5</v>
      </c>
      <c r="AI131" s="131" t="s">
        <v>5</v>
      </c>
      <c r="AJ131" s="131" t="s">
        <v>5</v>
      </c>
      <c r="AK131" s="131" t="s">
        <v>5</v>
      </c>
      <c r="AL131" s="131" t="s">
        <v>5</v>
      </c>
      <c r="AM131" s="131" t="s">
        <v>5</v>
      </c>
      <c r="AN131" s="131" t="s">
        <v>5</v>
      </c>
      <c r="AO131" s="131" t="s">
        <v>5</v>
      </c>
      <c r="AP131" s="131" t="s">
        <v>5</v>
      </c>
      <c r="AQ131" s="131" t="s">
        <v>5</v>
      </c>
      <c r="AR131" s="131" t="s">
        <v>5</v>
      </c>
      <c r="AS131" s="131" t="s">
        <v>5</v>
      </c>
      <c r="AT131" s="131" t="s">
        <v>5</v>
      </c>
      <c r="AU131" s="131" t="s">
        <v>5</v>
      </c>
      <c r="AV131" s="131" t="s">
        <v>5</v>
      </c>
      <c r="AW131" s="131" t="s">
        <v>5</v>
      </c>
      <c r="AX131" s="131" t="s">
        <v>5</v>
      </c>
      <c r="AY131" s="131" t="s">
        <v>5</v>
      </c>
      <c r="AZ131" s="131" t="s">
        <v>5</v>
      </c>
      <c r="BA131" s="131" t="s">
        <v>5</v>
      </c>
      <c r="BB131" s="131" t="s">
        <v>5</v>
      </c>
      <c r="BC131" s="131" t="s">
        <v>5</v>
      </c>
      <c r="BD131" s="131" t="s">
        <v>5</v>
      </c>
      <c r="BE131" s="131" t="s">
        <v>5</v>
      </c>
      <c r="BF131" s="323">
        <v>4</v>
      </c>
      <c r="BG131" s="325">
        <v>0.5</v>
      </c>
      <c r="BH131" s="323">
        <v>8</v>
      </c>
      <c r="BI131" s="325">
        <v>0.625</v>
      </c>
      <c r="BJ131" s="323">
        <v>10</v>
      </c>
      <c r="BK131" s="132">
        <v>0.6</v>
      </c>
      <c r="BL131" s="414">
        <v>10</v>
      </c>
      <c r="BM131" s="415">
        <v>0.7</v>
      </c>
      <c r="BN131" s="414">
        <v>12</v>
      </c>
      <c r="BO131" s="415">
        <v>0.75</v>
      </c>
      <c r="BP131" s="414">
        <f>VLOOKUP(Table8897[[#This Row],[مؤسسات السوق المالية]],'[1]بحسب مؤسسة السوق المالية '!$D$14:$J$217,6,0)</f>
        <v>13</v>
      </c>
      <c r="BQ131" s="415">
        <f>VLOOKUP(Table8897[[#This Row],[مؤسسات السوق المالية]],'[1]بحسب مؤسسة السوق المالية '!$D$14:$J$217,7,0)</f>
        <v>0.69230769230769229</v>
      </c>
    </row>
    <row r="132" spans="3:69" ht="45" customHeight="1" thickBot="1">
      <c r="C132" s="324">
        <v>95</v>
      </c>
      <c r="D132" s="129" t="s">
        <v>688</v>
      </c>
      <c r="E132" s="129" t="s">
        <v>689</v>
      </c>
      <c r="F132" s="131" t="s">
        <v>5</v>
      </c>
      <c r="G132" s="132" t="s">
        <v>5</v>
      </c>
      <c r="H132" s="131" t="s">
        <v>5</v>
      </c>
      <c r="I132" s="132" t="s">
        <v>5</v>
      </c>
      <c r="J132" s="131" t="s">
        <v>5</v>
      </c>
      <c r="K132" s="132" t="s">
        <v>5</v>
      </c>
      <c r="L132" s="131" t="s">
        <v>5</v>
      </c>
      <c r="M132" s="132" t="s">
        <v>5</v>
      </c>
      <c r="N132" s="131" t="s">
        <v>5</v>
      </c>
      <c r="O132" s="132" t="s">
        <v>5</v>
      </c>
      <c r="P132" s="131" t="s">
        <v>5</v>
      </c>
      <c r="Q132" s="132" t="s">
        <v>5</v>
      </c>
      <c r="R132" s="131" t="s">
        <v>5</v>
      </c>
      <c r="S132" s="132" t="s">
        <v>5</v>
      </c>
      <c r="T132" s="131" t="s">
        <v>5</v>
      </c>
      <c r="U132" s="132" t="s">
        <v>5</v>
      </c>
      <c r="V132" s="131" t="s">
        <v>5</v>
      </c>
      <c r="W132" s="132" t="s">
        <v>5</v>
      </c>
      <c r="X132" s="131" t="s">
        <v>5</v>
      </c>
      <c r="Y132" s="132" t="s">
        <v>5</v>
      </c>
      <c r="Z132" s="131" t="s">
        <v>5</v>
      </c>
      <c r="AA132" s="132" t="s">
        <v>5</v>
      </c>
      <c r="AB132" s="131" t="s">
        <v>5</v>
      </c>
      <c r="AC132" s="132" t="s">
        <v>5</v>
      </c>
      <c r="AD132" s="131" t="s">
        <v>5</v>
      </c>
      <c r="AE132" s="132" t="s">
        <v>5</v>
      </c>
      <c r="AF132" s="131" t="s">
        <v>5</v>
      </c>
      <c r="AG132" s="132" t="s">
        <v>5</v>
      </c>
      <c r="AH132" s="131" t="s">
        <v>5</v>
      </c>
      <c r="AI132" s="132" t="s">
        <v>5</v>
      </c>
      <c r="AJ132" s="131" t="s">
        <v>5</v>
      </c>
      <c r="AK132" s="132" t="s">
        <v>5</v>
      </c>
      <c r="AL132" s="131" t="s">
        <v>5</v>
      </c>
      <c r="AM132" s="132" t="s">
        <v>5</v>
      </c>
      <c r="AN132" s="131">
        <v>0</v>
      </c>
      <c r="AO132" s="132">
        <v>0</v>
      </c>
      <c r="AP132" s="131">
        <v>5</v>
      </c>
      <c r="AQ132" s="132">
        <v>1</v>
      </c>
      <c r="AR132" s="131">
        <v>6</v>
      </c>
      <c r="AS132" s="132">
        <v>0.83333333333333337</v>
      </c>
      <c r="AT132" s="131">
        <v>7</v>
      </c>
      <c r="AU132" s="132">
        <v>0.8571428571428571</v>
      </c>
      <c r="AV132" s="131">
        <v>8</v>
      </c>
      <c r="AW132" s="132">
        <v>0.75</v>
      </c>
      <c r="AX132" s="131">
        <v>7</v>
      </c>
      <c r="AY132" s="132">
        <v>0.8571428571428571</v>
      </c>
      <c r="AZ132" s="131">
        <v>7</v>
      </c>
      <c r="BA132" s="132">
        <v>0.8571428571428571</v>
      </c>
      <c r="BB132" s="131">
        <v>7</v>
      </c>
      <c r="BC132" s="132">
        <v>0.8571428571428571</v>
      </c>
      <c r="BD132" s="131">
        <v>10</v>
      </c>
      <c r="BE132" s="132">
        <v>0.7</v>
      </c>
      <c r="BF132" s="323">
        <v>9</v>
      </c>
      <c r="BG132" s="325">
        <v>0.77777777777777779</v>
      </c>
      <c r="BH132" s="323">
        <v>10</v>
      </c>
      <c r="BI132" s="325">
        <v>0.8</v>
      </c>
      <c r="BJ132" s="323">
        <v>11</v>
      </c>
      <c r="BK132" s="132">
        <v>0.82</v>
      </c>
      <c r="BL132" s="414">
        <v>13</v>
      </c>
      <c r="BM132" s="415">
        <v>0.69230769230769229</v>
      </c>
      <c r="BN132" s="414">
        <v>13</v>
      </c>
      <c r="BO132" s="415">
        <v>0.69230769230769229</v>
      </c>
      <c r="BP132" s="414">
        <f>VLOOKUP(Table8897[[#This Row],[مؤسسات السوق المالية]],'[1]بحسب مؤسسة السوق المالية '!$D$14:$J$217,6,0)</f>
        <v>13</v>
      </c>
      <c r="BQ132" s="415">
        <f>VLOOKUP(Table8897[[#This Row],[مؤسسات السوق المالية]],'[1]بحسب مؤسسة السوق المالية '!$D$14:$J$217,7,0)</f>
        <v>0.69230769230769229</v>
      </c>
    </row>
    <row r="133" spans="3:69" ht="45" customHeight="1" thickBot="1">
      <c r="C133" s="324">
        <v>97</v>
      </c>
      <c r="D133" s="129" t="s">
        <v>836</v>
      </c>
      <c r="E133" s="129" t="s">
        <v>716</v>
      </c>
      <c r="F133" s="237" t="s">
        <v>5</v>
      </c>
      <c r="G133" s="237" t="s">
        <v>5</v>
      </c>
      <c r="H133" s="237" t="s">
        <v>5</v>
      </c>
      <c r="I133" s="237" t="s">
        <v>5</v>
      </c>
      <c r="J133" s="237" t="s">
        <v>5</v>
      </c>
      <c r="K133" s="237" t="s">
        <v>5</v>
      </c>
      <c r="L133" s="237" t="s">
        <v>5</v>
      </c>
      <c r="M133" s="237" t="s">
        <v>5</v>
      </c>
      <c r="N133" s="237" t="s">
        <v>5</v>
      </c>
      <c r="O133" s="237" t="s">
        <v>5</v>
      </c>
      <c r="P133" s="237" t="s">
        <v>5</v>
      </c>
      <c r="Q133" s="237" t="s">
        <v>5</v>
      </c>
      <c r="R133" s="237" t="s">
        <v>5</v>
      </c>
      <c r="S133" s="237" t="s">
        <v>5</v>
      </c>
      <c r="T133" s="237" t="s">
        <v>5</v>
      </c>
      <c r="U133" s="237" t="s">
        <v>5</v>
      </c>
      <c r="V133" s="237" t="s">
        <v>5</v>
      </c>
      <c r="W133" s="237" t="s">
        <v>5</v>
      </c>
      <c r="X133" s="237" t="s">
        <v>5</v>
      </c>
      <c r="Y133" s="237" t="s">
        <v>5</v>
      </c>
      <c r="Z133" s="237" t="s">
        <v>5</v>
      </c>
      <c r="AA133" s="237" t="s">
        <v>5</v>
      </c>
      <c r="AB133" s="237" t="s">
        <v>5</v>
      </c>
      <c r="AC133" s="237" t="s">
        <v>5</v>
      </c>
      <c r="AD133" s="237" t="s">
        <v>5</v>
      </c>
      <c r="AE133" s="237" t="s">
        <v>5</v>
      </c>
      <c r="AF133" s="237" t="s">
        <v>5</v>
      </c>
      <c r="AG133" s="237" t="s">
        <v>5</v>
      </c>
      <c r="AH133" s="237" t="s">
        <v>5</v>
      </c>
      <c r="AI133" s="237" t="s">
        <v>5</v>
      </c>
      <c r="AJ133" s="237" t="s">
        <v>5</v>
      </c>
      <c r="AK133" s="237" t="s">
        <v>5</v>
      </c>
      <c r="AL133" s="237" t="s">
        <v>5</v>
      </c>
      <c r="AM133" s="237" t="s">
        <v>5</v>
      </c>
      <c r="AN133" s="237" t="s">
        <v>5</v>
      </c>
      <c r="AO133" s="237" t="s">
        <v>5</v>
      </c>
      <c r="AP133" s="237" t="s">
        <v>5</v>
      </c>
      <c r="AQ133" s="237" t="s">
        <v>5</v>
      </c>
      <c r="AR133" s="237" t="s">
        <v>5</v>
      </c>
      <c r="AS133" s="237" t="s">
        <v>5</v>
      </c>
      <c r="AT133" s="237" t="s">
        <v>5</v>
      </c>
      <c r="AU133" s="237" t="s">
        <v>5</v>
      </c>
      <c r="AV133" s="237" t="s">
        <v>5</v>
      </c>
      <c r="AW133" s="237" t="s">
        <v>5</v>
      </c>
      <c r="AX133" s="237" t="s">
        <v>5</v>
      </c>
      <c r="AY133" s="237" t="s">
        <v>5</v>
      </c>
      <c r="AZ133" s="237" t="s">
        <v>5</v>
      </c>
      <c r="BA133" s="237" t="s">
        <v>5</v>
      </c>
      <c r="BB133" s="237" t="s">
        <v>5</v>
      </c>
      <c r="BC133" s="237" t="s">
        <v>5</v>
      </c>
      <c r="BD133" s="237" t="s">
        <v>5</v>
      </c>
      <c r="BE133" s="237" t="s">
        <v>5</v>
      </c>
      <c r="BF133" s="302">
        <v>4</v>
      </c>
      <c r="BG133" s="326">
        <v>0.5</v>
      </c>
      <c r="BH133" s="323">
        <v>7</v>
      </c>
      <c r="BI133" s="325">
        <v>0.7142857142857143</v>
      </c>
      <c r="BJ133" s="323">
        <v>9</v>
      </c>
      <c r="BK133" s="132">
        <v>0.56000000000000005</v>
      </c>
      <c r="BL133" s="414">
        <v>8</v>
      </c>
      <c r="BM133" s="415">
        <v>0.5</v>
      </c>
      <c r="BN133" s="414">
        <v>13</v>
      </c>
      <c r="BO133" s="415">
        <v>0.69230769230769229</v>
      </c>
      <c r="BP133" s="414">
        <f>VLOOKUP(Table8897[[#This Row],[مؤسسات السوق المالية]],'[1]بحسب مؤسسة السوق المالية '!$D$14:$J$217,6,0)</f>
        <v>13</v>
      </c>
      <c r="BQ133" s="415">
        <f>VLOOKUP(Table8897[[#This Row],[مؤسسات السوق المالية]],'[1]بحسب مؤسسة السوق المالية '!$D$14:$J$217,7,0)</f>
        <v>0.69230769230769229</v>
      </c>
    </row>
    <row r="134" spans="3:69" ht="45" customHeight="1" thickBot="1">
      <c r="C134" s="324">
        <v>128</v>
      </c>
      <c r="D134" s="129" t="s">
        <v>1077</v>
      </c>
      <c r="E134" s="129" t="s">
        <v>760</v>
      </c>
      <c r="F134" s="131">
        <v>17</v>
      </c>
      <c r="G134" s="132">
        <v>0.24</v>
      </c>
      <c r="H134" s="131">
        <v>16</v>
      </c>
      <c r="I134" s="132">
        <v>0.25</v>
      </c>
      <c r="J134" s="131">
        <v>16</v>
      </c>
      <c r="K134" s="132">
        <v>0.25</v>
      </c>
      <c r="L134" s="131">
        <v>16</v>
      </c>
      <c r="M134" s="132">
        <v>0.25</v>
      </c>
      <c r="N134" s="131">
        <v>16</v>
      </c>
      <c r="O134" s="132">
        <v>0.25</v>
      </c>
      <c r="P134" s="131">
        <v>10</v>
      </c>
      <c r="Q134" s="132">
        <v>0.4</v>
      </c>
      <c r="R134" s="131">
        <v>10</v>
      </c>
      <c r="S134" s="132">
        <v>0.4</v>
      </c>
      <c r="T134" s="131">
        <v>10</v>
      </c>
      <c r="U134" s="132">
        <v>0.4</v>
      </c>
      <c r="V134" s="131">
        <v>11</v>
      </c>
      <c r="W134" s="132">
        <v>0.36</v>
      </c>
      <c r="X134" s="131">
        <v>10</v>
      </c>
      <c r="Y134" s="132">
        <v>0.3</v>
      </c>
      <c r="Z134" s="131">
        <v>10</v>
      </c>
      <c r="AA134" s="132">
        <v>0.3</v>
      </c>
      <c r="AB134" s="131">
        <v>9</v>
      </c>
      <c r="AC134" s="132">
        <v>0.33333333333333331</v>
      </c>
      <c r="AD134" s="131">
        <v>10</v>
      </c>
      <c r="AE134" s="132">
        <v>0.4</v>
      </c>
      <c r="AF134" s="131">
        <v>10</v>
      </c>
      <c r="AG134" s="132">
        <v>0.5</v>
      </c>
      <c r="AH134" s="131">
        <v>13</v>
      </c>
      <c r="AI134" s="132">
        <v>0.53846153846153844</v>
      </c>
      <c r="AJ134" s="131">
        <v>9</v>
      </c>
      <c r="AK134" s="132">
        <v>0.44444444444444442</v>
      </c>
      <c r="AL134" s="131">
        <v>11</v>
      </c>
      <c r="AM134" s="132">
        <v>0.54545454545454541</v>
      </c>
      <c r="AN134" s="131">
        <v>7</v>
      </c>
      <c r="AO134" s="132">
        <v>0.2857142857142857</v>
      </c>
      <c r="AP134" s="131">
        <v>10</v>
      </c>
      <c r="AQ134" s="132">
        <v>0.6</v>
      </c>
      <c r="AR134" s="131">
        <v>10</v>
      </c>
      <c r="AS134" s="132">
        <v>0.6</v>
      </c>
      <c r="AT134" s="131">
        <v>7</v>
      </c>
      <c r="AU134" s="132">
        <v>0.42857142857142855</v>
      </c>
      <c r="AV134" s="131">
        <v>7</v>
      </c>
      <c r="AW134" s="132">
        <v>0.43</v>
      </c>
      <c r="AX134" s="131">
        <v>9</v>
      </c>
      <c r="AY134" s="132">
        <v>0.44444444444444442</v>
      </c>
      <c r="AZ134" s="131">
        <v>8</v>
      </c>
      <c r="BA134" s="132">
        <v>0.5</v>
      </c>
      <c r="BB134" s="131">
        <v>7</v>
      </c>
      <c r="BC134" s="132">
        <v>0.7142857142857143</v>
      </c>
      <c r="BD134" s="131">
        <v>9</v>
      </c>
      <c r="BE134" s="132">
        <v>0.66666666666666663</v>
      </c>
      <c r="BF134" s="323">
        <v>10</v>
      </c>
      <c r="BG134" s="325">
        <v>0.6</v>
      </c>
      <c r="BH134" s="323">
        <v>11</v>
      </c>
      <c r="BI134" s="325">
        <v>0.54545454545454541</v>
      </c>
      <c r="BJ134" s="323">
        <v>12</v>
      </c>
      <c r="BK134" s="132">
        <v>0.57999999999999996</v>
      </c>
      <c r="BL134" s="414">
        <v>12</v>
      </c>
      <c r="BM134" s="415">
        <v>0.58333333333333337</v>
      </c>
      <c r="BN134" s="414">
        <v>13</v>
      </c>
      <c r="BO134" s="415">
        <v>0.61538461538461542</v>
      </c>
      <c r="BP134" s="414">
        <f>VLOOKUP(Table8897[[#This Row],[مؤسسات السوق المالية]],'[1]بحسب مؤسسة السوق المالية '!$D$14:$J$217,6,0)</f>
        <v>13</v>
      </c>
      <c r="BQ134" s="415">
        <f>VLOOKUP(Table8897[[#This Row],[مؤسسات السوق المالية]],'[1]بحسب مؤسسة السوق المالية '!$D$14:$J$217,7,0)</f>
        <v>0.61538461538461542</v>
      </c>
    </row>
    <row r="135" spans="3:69" ht="45" customHeight="1" thickBot="1">
      <c r="C135" s="324">
        <v>152</v>
      </c>
      <c r="D135" s="129" t="s">
        <v>761</v>
      </c>
      <c r="E135" s="129" t="s">
        <v>486</v>
      </c>
      <c r="F135" s="131" t="s">
        <v>5</v>
      </c>
      <c r="G135" s="132" t="s">
        <v>5</v>
      </c>
      <c r="H135" s="131" t="s">
        <v>5</v>
      </c>
      <c r="I135" s="132" t="s">
        <v>5</v>
      </c>
      <c r="J135" s="131" t="s">
        <v>5</v>
      </c>
      <c r="K135" s="132" t="s">
        <v>5</v>
      </c>
      <c r="L135" s="131" t="s">
        <v>5</v>
      </c>
      <c r="M135" s="132" t="s">
        <v>5</v>
      </c>
      <c r="N135" s="131" t="s">
        <v>5</v>
      </c>
      <c r="O135" s="132" t="s">
        <v>5</v>
      </c>
      <c r="P135" s="131" t="s">
        <v>5</v>
      </c>
      <c r="Q135" s="132" t="s">
        <v>5</v>
      </c>
      <c r="R135" s="131" t="s">
        <v>5</v>
      </c>
      <c r="S135" s="132" t="s">
        <v>5</v>
      </c>
      <c r="T135" s="131" t="s">
        <v>5</v>
      </c>
      <c r="U135" s="132" t="s">
        <v>5</v>
      </c>
      <c r="V135" s="131" t="s">
        <v>5</v>
      </c>
      <c r="W135" s="132" t="s">
        <v>5</v>
      </c>
      <c r="X135" s="131" t="s">
        <v>5</v>
      </c>
      <c r="Y135" s="132" t="s">
        <v>5</v>
      </c>
      <c r="Z135" s="131" t="s">
        <v>5</v>
      </c>
      <c r="AA135" s="132" t="s">
        <v>5</v>
      </c>
      <c r="AB135" s="131" t="s">
        <v>5</v>
      </c>
      <c r="AC135" s="132" t="s">
        <v>5</v>
      </c>
      <c r="AD135" s="131" t="s">
        <v>5</v>
      </c>
      <c r="AE135" s="132" t="s">
        <v>5</v>
      </c>
      <c r="AF135" s="131" t="s">
        <v>5</v>
      </c>
      <c r="AG135" s="132" t="s">
        <v>5</v>
      </c>
      <c r="AH135" s="131">
        <v>6</v>
      </c>
      <c r="AI135" s="132">
        <v>0.33333333333333331</v>
      </c>
      <c r="AJ135" s="131">
        <v>7</v>
      </c>
      <c r="AK135" s="132">
        <v>0.42857142857142855</v>
      </c>
      <c r="AL135" s="131">
        <v>8</v>
      </c>
      <c r="AM135" s="132">
        <v>0.375</v>
      </c>
      <c r="AN135" s="131">
        <v>13</v>
      </c>
      <c r="AO135" s="132">
        <v>0.38461538461538464</v>
      </c>
      <c r="AP135" s="131">
        <v>13</v>
      </c>
      <c r="AQ135" s="132">
        <v>0.38461538461538464</v>
      </c>
      <c r="AR135" s="131">
        <v>12</v>
      </c>
      <c r="AS135" s="132">
        <v>0.41666666666666669</v>
      </c>
      <c r="AT135" s="131">
        <v>12</v>
      </c>
      <c r="AU135" s="132">
        <v>0.58333333333333337</v>
      </c>
      <c r="AV135" s="131">
        <v>14</v>
      </c>
      <c r="AW135" s="132">
        <v>0.56999999999999995</v>
      </c>
      <c r="AX135" s="131">
        <v>14</v>
      </c>
      <c r="AY135" s="132">
        <v>0.5714285714285714</v>
      </c>
      <c r="AZ135" s="131">
        <v>14</v>
      </c>
      <c r="BA135" s="132">
        <v>0.5714285714285714</v>
      </c>
      <c r="BB135" s="131">
        <v>14</v>
      </c>
      <c r="BC135" s="132">
        <v>0.5714285714285714</v>
      </c>
      <c r="BD135" s="131">
        <v>15</v>
      </c>
      <c r="BE135" s="132">
        <v>0.53333333333333333</v>
      </c>
      <c r="BF135" s="323">
        <v>14</v>
      </c>
      <c r="BG135" s="325">
        <v>0.5</v>
      </c>
      <c r="BH135" s="323">
        <v>14</v>
      </c>
      <c r="BI135" s="325">
        <v>0.5</v>
      </c>
      <c r="BJ135" s="323">
        <v>13</v>
      </c>
      <c r="BK135" s="132">
        <v>0.54</v>
      </c>
      <c r="BL135" s="414">
        <v>13</v>
      </c>
      <c r="BM135" s="415">
        <v>0.53846153846153844</v>
      </c>
      <c r="BN135" s="414">
        <v>14</v>
      </c>
      <c r="BO135" s="415">
        <v>0.5</v>
      </c>
      <c r="BP135" s="414">
        <f>VLOOKUP(Table8897[[#This Row],[مؤسسات السوق المالية]],'[1]بحسب مؤسسة السوق المالية '!$D$14:$J$217,6,0)</f>
        <v>13</v>
      </c>
      <c r="BQ135" s="415">
        <f>VLOOKUP(Table8897[[#This Row],[مؤسسات السوق المالية]],'[1]بحسب مؤسسة السوق المالية '!$D$14:$J$217,7,0)</f>
        <v>0.46153846153846156</v>
      </c>
    </row>
    <row r="136" spans="3:69" ht="45" customHeight="1" thickBot="1">
      <c r="C136" s="324">
        <v>169</v>
      </c>
      <c r="D136" s="129" t="s">
        <v>1180</v>
      </c>
      <c r="E136" s="129" t="s">
        <v>1181</v>
      </c>
      <c r="F136" s="132" t="s">
        <v>5</v>
      </c>
      <c r="G136" s="132" t="s">
        <v>5</v>
      </c>
      <c r="H136" s="132" t="s">
        <v>5</v>
      </c>
      <c r="I136" s="132" t="s">
        <v>5</v>
      </c>
      <c r="J136" s="132" t="s">
        <v>5</v>
      </c>
      <c r="K136" s="132" t="s">
        <v>5</v>
      </c>
      <c r="L136" s="132" t="s">
        <v>5</v>
      </c>
      <c r="M136" s="132" t="s">
        <v>5</v>
      </c>
      <c r="N136" s="132" t="s">
        <v>5</v>
      </c>
      <c r="O136" s="132" t="s">
        <v>5</v>
      </c>
      <c r="P136" s="132" t="s">
        <v>5</v>
      </c>
      <c r="Q136" s="132" t="s">
        <v>5</v>
      </c>
      <c r="R136" s="132" t="s">
        <v>5</v>
      </c>
      <c r="S136" s="132" t="s">
        <v>5</v>
      </c>
      <c r="T136" s="132" t="s">
        <v>5</v>
      </c>
      <c r="U136" s="132" t="s">
        <v>5</v>
      </c>
      <c r="V136" s="132" t="s">
        <v>5</v>
      </c>
      <c r="W136" s="132" t="s">
        <v>5</v>
      </c>
      <c r="X136" s="132" t="s">
        <v>5</v>
      </c>
      <c r="Y136" s="132" t="s">
        <v>5</v>
      </c>
      <c r="Z136" s="132" t="s">
        <v>5</v>
      </c>
      <c r="AA136" s="132" t="s">
        <v>5</v>
      </c>
      <c r="AB136" s="132" t="s">
        <v>5</v>
      </c>
      <c r="AC136" s="132" t="s">
        <v>5</v>
      </c>
      <c r="AD136" s="132" t="s">
        <v>5</v>
      </c>
      <c r="AE136" s="132" t="s">
        <v>5</v>
      </c>
      <c r="AF136" s="132" t="s">
        <v>5</v>
      </c>
      <c r="AG136" s="132" t="s">
        <v>5</v>
      </c>
      <c r="AH136" s="131" t="s">
        <v>5</v>
      </c>
      <c r="AI136" s="132" t="s">
        <v>5</v>
      </c>
      <c r="AJ136" s="131" t="s">
        <v>5</v>
      </c>
      <c r="AK136" s="132" t="s">
        <v>5</v>
      </c>
      <c r="AL136" s="131" t="s">
        <v>5</v>
      </c>
      <c r="AM136" s="132" t="s">
        <v>5</v>
      </c>
      <c r="AN136" s="131" t="s">
        <v>5</v>
      </c>
      <c r="AO136" s="132" t="s">
        <v>5</v>
      </c>
      <c r="AP136" s="131">
        <v>3</v>
      </c>
      <c r="AQ136" s="132">
        <v>0.66666666666666663</v>
      </c>
      <c r="AR136" s="131">
        <v>3</v>
      </c>
      <c r="AS136" s="132">
        <v>0.66666666666666663</v>
      </c>
      <c r="AT136" s="131">
        <v>3</v>
      </c>
      <c r="AU136" s="132">
        <v>0.66666666666666663</v>
      </c>
      <c r="AV136" s="131">
        <v>5</v>
      </c>
      <c r="AW136" s="132">
        <v>0.6</v>
      </c>
      <c r="AX136" s="131">
        <v>5</v>
      </c>
      <c r="AY136" s="132">
        <v>0.6</v>
      </c>
      <c r="AZ136" s="131">
        <v>5</v>
      </c>
      <c r="BA136" s="132">
        <v>0.6</v>
      </c>
      <c r="BB136" s="131">
        <v>5</v>
      </c>
      <c r="BC136" s="132">
        <v>0.6</v>
      </c>
      <c r="BD136" s="131">
        <v>6</v>
      </c>
      <c r="BE136" s="132">
        <v>0.5</v>
      </c>
      <c r="BF136" s="323">
        <v>7</v>
      </c>
      <c r="BG136" s="325">
        <v>0.5714285714285714</v>
      </c>
      <c r="BH136" s="323">
        <v>7</v>
      </c>
      <c r="BI136" s="325">
        <v>0.42857142857142855</v>
      </c>
      <c r="BJ136" s="323">
        <v>11</v>
      </c>
      <c r="BK136" s="132">
        <v>0.55000000000000004</v>
      </c>
      <c r="BL136" s="414">
        <v>9</v>
      </c>
      <c r="BM136" s="415">
        <v>0.44444444444444442</v>
      </c>
      <c r="BN136" s="414">
        <v>10</v>
      </c>
      <c r="BO136" s="415">
        <v>0.4</v>
      </c>
      <c r="BP136" s="414">
        <f>VLOOKUP(Table8897[[#This Row],[مؤسسات السوق المالية]],'[1]بحسب مؤسسة السوق المالية '!$D$14:$J$217,6,0)</f>
        <v>13</v>
      </c>
      <c r="BQ136" s="415">
        <f>VLOOKUP(Table8897[[#This Row],[مؤسسات السوق المالية]],'[1]بحسب مؤسسة السوق المالية '!$D$14:$J$217,7,0)</f>
        <v>0.46153846153846156</v>
      </c>
    </row>
    <row r="137" spans="3:69" ht="45" customHeight="1" thickBot="1">
      <c r="C137" s="324">
        <v>171</v>
      </c>
      <c r="D137" s="129" t="s">
        <v>776</v>
      </c>
      <c r="E137" s="129" t="s">
        <v>470</v>
      </c>
      <c r="F137" s="131" t="s">
        <v>5</v>
      </c>
      <c r="G137" s="132" t="s">
        <v>5</v>
      </c>
      <c r="H137" s="131" t="s">
        <v>5</v>
      </c>
      <c r="I137" s="132" t="s">
        <v>5</v>
      </c>
      <c r="J137" s="131" t="s">
        <v>5</v>
      </c>
      <c r="K137" s="132" t="s">
        <v>5</v>
      </c>
      <c r="L137" s="131" t="s">
        <v>5</v>
      </c>
      <c r="M137" s="132" t="s">
        <v>5</v>
      </c>
      <c r="N137" s="131" t="s">
        <v>5</v>
      </c>
      <c r="O137" s="132" t="s">
        <v>5</v>
      </c>
      <c r="P137" s="131" t="s">
        <v>5</v>
      </c>
      <c r="Q137" s="132" t="s">
        <v>5</v>
      </c>
      <c r="R137" s="131" t="s">
        <v>5</v>
      </c>
      <c r="S137" s="132" t="s">
        <v>5</v>
      </c>
      <c r="T137" s="131">
        <v>0</v>
      </c>
      <c r="U137" s="132">
        <v>0</v>
      </c>
      <c r="V137" s="131">
        <v>8</v>
      </c>
      <c r="W137" s="132">
        <v>0.38</v>
      </c>
      <c r="X137" s="131">
        <v>9</v>
      </c>
      <c r="Y137" s="132">
        <v>0.33333333333333331</v>
      </c>
      <c r="Z137" s="131">
        <v>9</v>
      </c>
      <c r="AA137" s="132">
        <v>0.33333333333333331</v>
      </c>
      <c r="AB137" s="131">
        <v>8</v>
      </c>
      <c r="AC137" s="132">
        <v>0.25</v>
      </c>
      <c r="AD137" s="131">
        <v>9</v>
      </c>
      <c r="AE137" s="132">
        <v>0.33333333333333331</v>
      </c>
      <c r="AF137" s="131">
        <v>8</v>
      </c>
      <c r="AG137" s="132">
        <v>0.375</v>
      </c>
      <c r="AH137" s="131">
        <v>7</v>
      </c>
      <c r="AI137" s="132">
        <v>0.2857142857142857</v>
      </c>
      <c r="AJ137" s="131">
        <v>9</v>
      </c>
      <c r="AK137" s="132">
        <v>0.44444444444444442</v>
      </c>
      <c r="AL137" s="131">
        <v>9</v>
      </c>
      <c r="AM137" s="132">
        <v>0.44444444444444442</v>
      </c>
      <c r="AN137" s="131">
        <v>10</v>
      </c>
      <c r="AO137" s="132">
        <v>0.5</v>
      </c>
      <c r="AP137" s="131">
        <v>10</v>
      </c>
      <c r="AQ137" s="132">
        <v>0.5</v>
      </c>
      <c r="AR137" s="131">
        <v>10</v>
      </c>
      <c r="AS137" s="132">
        <v>0.5</v>
      </c>
      <c r="AT137" s="131">
        <v>10</v>
      </c>
      <c r="AU137" s="132">
        <v>0.5</v>
      </c>
      <c r="AV137" s="131">
        <v>11</v>
      </c>
      <c r="AW137" s="132">
        <v>0.45</v>
      </c>
      <c r="AX137" s="131">
        <v>11</v>
      </c>
      <c r="AY137" s="132">
        <v>0.36363636363636365</v>
      </c>
      <c r="AZ137" s="131">
        <v>11</v>
      </c>
      <c r="BA137" s="132">
        <v>0.45454545454545453</v>
      </c>
      <c r="BB137" s="131">
        <v>13</v>
      </c>
      <c r="BC137" s="132">
        <v>0.53846153846153844</v>
      </c>
      <c r="BD137" s="131">
        <v>10</v>
      </c>
      <c r="BE137" s="132">
        <v>0.5</v>
      </c>
      <c r="BF137" s="323">
        <v>10</v>
      </c>
      <c r="BG137" s="325">
        <v>0.5</v>
      </c>
      <c r="BH137" s="323">
        <v>13</v>
      </c>
      <c r="BI137" s="325">
        <v>0.38461538461538464</v>
      </c>
      <c r="BJ137" s="323">
        <v>13</v>
      </c>
      <c r="BK137" s="132">
        <v>0.38</v>
      </c>
      <c r="BL137" s="414">
        <v>13</v>
      </c>
      <c r="BM137" s="415">
        <v>0.38461538461538464</v>
      </c>
      <c r="BN137" s="414">
        <v>13</v>
      </c>
      <c r="BO137" s="415">
        <v>0.38461538461538464</v>
      </c>
      <c r="BP137" s="414">
        <f>VLOOKUP(Table8897[[#This Row],[مؤسسات السوق المالية]],'[1]بحسب مؤسسة السوق المالية '!$D$14:$J$217,6,0)</f>
        <v>13</v>
      </c>
      <c r="BQ137" s="415">
        <f>VLOOKUP(Table8897[[#This Row],[مؤسسات السوق المالية]],'[1]بحسب مؤسسة السوق المالية '!$D$14:$J$217,7,0)</f>
        <v>0.38461538461538464</v>
      </c>
    </row>
    <row r="138" spans="3:69" ht="45" customHeight="1" thickBot="1">
      <c r="C138" s="324">
        <v>180</v>
      </c>
      <c r="D138" s="129" t="s">
        <v>601</v>
      </c>
      <c r="E138" s="129" t="s">
        <v>602</v>
      </c>
      <c r="F138" s="131">
        <v>10</v>
      </c>
      <c r="G138" s="132">
        <v>0.2</v>
      </c>
      <c r="H138" s="131">
        <v>10</v>
      </c>
      <c r="I138" s="132">
        <v>0.2</v>
      </c>
      <c r="J138" s="131">
        <v>9</v>
      </c>
      <c r="K138" s="132">
        <v>0.11</v>
      </c>
      <c r="L138" s="131">
        <v>9</v>
      </c>
      <c r="M138" s="132">
        <v>0.11</v>
      </c>
      <c r="N138" s="131">
        <v>9</v>
      </c>
      <c r="O138" s="132">
        <v>0.1111111111111111</v>
      </c>
      <c r="P138" s="131">
        <v>9</v>
      </c>
      <c r="Q138" s="132">
        <v>0.11</v>
      </c>
      <c r="R138" s="131">
        <v>9</v>
      </c>
      <c r="S138" s="132">
        <v>0.11</v>
      </c>
      <c r="T138" s="131">
        <v>8</v>
      </c>
      <c r="U138" s="132">
        <v>0.13</v>
      </c>
      <c r="V138" s="131">
        <v>8</v>
      </c>
      <c r="W138" s="132">
        <v>0.13</v>
      </c>
      <c r="X138" s="131">
        <v>8</v>
      </c>
      <c r="Y138" s="132">
        <v>0.125</v>
      </c>
      <c r="Z138" s="131">
        <v>8</v>
      </c>
      <c r="AA138" s="132">
        <v>0.125</v>
      </c>
      <c r="AB138" s="131">
        <v>7</v>
      </c>
      <c r="AC138" s="132">
        <v>0.14285714285714285</v>
      </c>
      <c r="AD138" s="131">
        <v>8</v>
      </c>
      <c r="AE138" s="132">
        <v>0.125</v>
      </c>
      <c r="AF138" s="131">
        <v>7</v>
      </c>
      <c r="AG138" s="132">
        <v>0.14285714285714285</v>
      </c>
      <c r="AH138" s="131">
        <v>7</v>
      </c>
      <c r="AI138" s="132">
        <v>0.14285714285714285</v>
      </c>
      <c r="AJ138" s="131">
        <v>6</v>
      </c>
      <c r="AK138" s="132">
        <v>0.16666666666666666</v>
      </c>
      <c r="AL138" s="131">
        <v>5</v>
      </c>
      <c r="AM138" s="132">
        <v>0.2</v>
      </c>
      <c r="AN138" s="131">
        <v>6</v>
      </c>
      <c r="AO138" s="132">
        <v>0.33333333333333331</v>
      </c>
      <c r="AP138" s="131">
        <v>8</v>
      </c>
      <c r="AQ138" s="132">
        <v>0.5</v>
      </c>
      <c r="AR138" s="131">
        <v>8</v>
      </c>
      <c r="AS138" s="132">
        <v>0.5</v>
      </c>
      <c r="AT138" s="131">
        <v>10</v>
      </c>
      <c r="AU138" s="132">
        <v>0.4</v>
      </c>
      <c r="AV138" s="131">
        <v>10</v>
      </c>
      <c r="AW138" s="132">
        <v>0.3</v>
      </c>
      <c r="AX138" s="131">
        <v>10</v>
      </c>
      <c r="AY138" s="132">
        <v>0.2</v>
      </c>
      <c r="AZ138" s="131">
        <v>11</v>
      </c>
      <c r="BA138" s="132">
        <v>0.36363636363636365</v>
      </c>
      <c r="BB138" s="131">
        <v>10</v>
      </c>
      <c r="BC138" s="132">
        <v>0.3</v>
      </c>
      <c r="BD138" s="131">
        <v>9</v>
      </c>
      <c r="BE138" s="132">
        <v>0.22222222222222221</v>
      </c>
      <c r="BF138" s="323">
        <v>8</v>
      </c>
      <c r="BG138" s="325">
        <v>0.25</v>
      </c>
      <c r="BH138" s="323">
        <v>8</v>
      </c>
      <c r="BI138" s="325">
        <v>0.25</v>
      </c>
      <c r="BJ138" s="323">
        <v>9</v>
      </c>
      <c r="BK138" s="132">
        <v>0.22</v>
      </c>
      <c r="BL138" s="414">
        <v>8</v>
      </c>
      <c r="BM138" s="415">
        <v>0.125</v>
      </c>
      <c r="BN138" s="414">
        <v>8</v>
      </c>
      <c r="BO138" s="415">
        <v>0.125</v>
      </c>
      <c r="BP138" s="414">
        <f>VLOOKUP(Table8897[[#This Row],[مؤسسات السوق المالية]],'[1]بحسب مؤسسة السوق المالية '!$D$14:$J$217,6,0)</f>
        <v>13</v>
      </c>
      <c r="BQ138" s="415">
        <f>VLOOKUP(Table8897[[#This Row],[مؤسسات السوق المالية]],'[1]بحسب مؤسسة السوق المالية '!$D$14:$J$217,7,0)</f>
        <v>0.46153846153846156</v>
      </c>
    </row>
    <row r="139" spans="3:69" ht="45" customHeight="1" thickBot="1">
      <c r="C139" s="324">
        <v>20</v>
      </c>
      <c r="D139" s="129" t="s">
        <v>646</v>
      </c>
      <c r="E139" s="129" t="s">
        <v>647</v>
      </c>
      <c r="F139" s="131" t="s">
        <v>5</v>
      </c>
      <c r="G139" s="132" t="s">
        <v>5</v>
      </c>
      <c r="H139" s="131" t="s">
        <v>5</v>
      </c>
      <c r="I139" s="132" t="s">
        <v>5</v>
      </c>
      <c r="J139" s="131" t="s">
        <v>5</v>
      </c>
      <c r="K139" s="132" t="s">
        <v>5</v>
      </c>
      <c r="L139" s="131" t="s">
        <v>5</v>
      </c>
      <c r="M139" s="132" t="s">
        <v>5</v>
      </c>
      <c r="N139" s="131" t="s">
        <v>5</v>
      </c>
      <c r="O139" s="132" t="s">
        <v>5</v>
      </c>
      <c r="P139" s="131" t="s">
        <v>5</v>
      </c>
      <c r="Q139" s="132" t="s">
        <v>5</v>
      </c>
      <c r="R139" s="131" t="s">
        <v>5</v>
      </c>
      <c r="S139" s="132" t="s">
        <v>5</v>
      </c>
      <c r="T139" s="131" t="s">
        <v>5</v>
      </c>
      <c r="U139" s="132" t="s">
        <v>5</v>
      </c>
      <c r="V139" s="131" t="s">
        <v>5</v>
      </c>
      <c r="W139" s="132" t="s">
        <v>5</v>
      </c>
      <c r="X139" s="131" t="s">
        <v>5</v>
      </c>
      <c r="Y139" s="132" t="s">
        <v>5</v>
      </c>
      <c r="Z139" s="131" t="s">
        <v>5</v>
      </c>
      <c r="AA139" s="132" t="s">
        <v>5</v>
      </c>
      <c r="AB139" s="131" t="s">
        <v>5</v>
      </c>
      <c r="AC139" s="132" t="s">
        <v>5</v>
      </c>
      <c r="AD139" s="131" t="s">
        <v>5</v>
      </c>
      <c r="AE139" s="132" t="s">
        <v>5</v>
      </c>
      <c r="AF139" s="131">
        <v>0</v>
      </c>
      <c r="AG139" s="132">
        <v>0</v>
      </c>
      <c r="AH139" s="131">
        <v>4</v>
      </c>
      <c r="AI139" s="132">
        <v>1</v>
      </c>
      <c r="AJ139" s="131">
        <v>5</v>
      </c>
      <c r="AK139" s="132">
        <v>1</v>
      </c>
      <c r="AL139" s="131">
        <v>6</v>
      </c>
      <c r="AM139" s="132">
        <v>1</v>
      </c>
      <c r="AN139" s="131">
        <v>6</v>
      </c>
      <c r="AO139" s="132">
        <v>1</v>
      </c>
      <c r="AP139" s="131">
        <v>6</v>
      </c>
      <c r="AQ139" s="132">
        <v>1</v>
      </c>
      <c r="AR139" s="131">
        <v>6</v>
      </c>
      <c r="AS139" s="132">
        <v>1</v>
      </c>
      <c r="AT139" s="131">
        <v>7</v>
      </c>
      <c r="AU139" s="132">
        <v>1</v>
      </c>
      <c r="AV139" s="131">
        <v>6</v>
      </c>
      <c r="AW139" s="132">
        <v>1</v>
      </c>
      <c r="AX139" s="131">
        <v>6</v>
      </c>
      <c r="AY139" s="132">
        <v>1</v>
      </c>
      <c r="AZ139" s="131">
        <v>7</v>
      </c>
      <c r="BA139" s="132">
        <v>1</v>
      </c>
      <c r="BB139" s="131">
        <v>9</v>
      </c>
      <c r="BC139" s="132">
        <v>1</v>
      </c>
      <c r="BD139" s="131">
        <v>11</v>
      </c>
      <c r="BE139" s="132">
        <v>1</v>
      </c>
      <c r="BF139" s="323">
        <v>10</v>
      </c>
      <c r="BG139" s="325">
        <v>1</v>
      </c>
      <c r="BH139" s="323">
        <v>9</v>
      </c>
      <c r="BI139" s="325">
        <v>1</v>
      </c>
      <c r="BJ139" s="323">
        <v>10</v>
      </c>
      <c r="BK139" s="132">
        <v>1</v>
      </c>
      <c r="BL139" s="414">
        <v>9</v>
      </c>
      <c r="BM139" s="415">
        <v>1</v>
      </c>
      <c r="BN139" s="414">
        <v>12</v>
      </c>
      <c r="BO139" s="415">
        <v>0.91666666666666663</v>
      </c>
      <c r="BP139" s="414">
        <f>VLOOKUP(Table8897[[#This Row],[مؤسسات السوق المالية]],'[1]بحسب مؤسسة السوق المالية '!$D$14:$J$217,6,0)</f>
        <v>12</v>
      </c>
      <c r="BQ139" s="415">
        <f>VLOOKUP(Table8897[[#This Row],[مؤسسات السوق المالية]],'[1]بحسب مؤسسة السوق المالية '!$D$14:$J$217,7,0)</f>
        <v>0.91666666666666663</v>
      </c>
    </row>
    <row r="140" spans="3:69" ht="45" customHeight="1" thickBot="1">
      <c r="C140" s="324">
        <v>22</v>
      </c>
      <c r="D140" s="129" t="s">
        <v>667</v>
      </c>
      <c r="E140" s="129" t="s">
        <v>668</v>
      </c>
      <c r="F140" s="131" t="s">
        <v>5</v>
      </c>
      <c r="G140" s="132" t="s">
        <v>5</v>
      </c>
      <c r="H140" s="131" t="s">
        <v>5</v>
      </c>
      <c r="I140" s="132" t="s">
        <v>5</v>
      </c>
      <c r="J140" s="131" t="s">
        <v>5</v>
      </c>
      <c r="K140" s="132" t="s">
        <v>5</v>
      </c>
      <c r="L140" s="131" t="s">
        <v>5</v>
      </c>
      <c r="M140" s="132" t="s">
        <v>5</v>
      </c>
      <c r="N140" s="131" t="s">
        <v>5</v>
      </c>
      <c r="O140" s="132" t="s">
        <v>5</v>
      </c>
      <c r="P140" s="131" t="s">
        <v>5</v>
      </c>
      <c r="Q140" s="132" t="s">
        <v>5</v>
      </c>
      <c r="R140" s="131" t="s">
        <v>5</v>
      </c>
      <c r="S140" s="132" t="s">
        <v>5</v>
      </c>
      <c r="T140" s="131" t="s">
        <v>5</v>
      </c>
      <c r="U140" s="132" t="s">
        <v>5</v>
      </c>
      <c r="V140" s="131" t="s">
        <v>5</v>
      </c>
      <c r="W140" s="132" t="s">
        <v>5</v>
      </c>
      <c r="X140" s="131" t="s">
        <v>5</v>
      </c>
      <c r="Y140" s="132" t="s">
        <v>5</v>
      </c>
      <c r="Z140" s="131" t="s">
        <v>5</v>
      </c>
      <c r="AA140" s="132" t="s">
        <v>5</v>
      </c>
      <c r="AB140" s="131" t="s">
        <v>5</v>
      </c>
      <c r="AC140" s="132" t="s">
        <v>5</v>
      </c>
      <c r="AD140" s="131" t="s">
        <v>5</v>
      </c>
      <c r="AE140" s="132" t="s">
        <v>5</v>
      </c>
      <c r="AF140" s="131" t="s">
        <v>5</v>
      </c>
      <c r="AG140" s="132" t="s">
        <v>5</v>
      </c>
      <c r="AH140" s="131" t="s">
        <v>5</v>
      </c>
      <c r="AI140" s="132" t="s">
        <v>5</v>
      </c>
      <c r="AJ140" s="131">
        <v>6</v>
      </c>
      <c r="AK140" s="132">
        <v>0.66666666666666663</v>
      </c>
      <c r="AL140" s="131">
        <v>6</v>
      </c>
      <c r="AM140" s="132">
        <v>0.83333333333333337</v>
      </c>
      <c r="AN140" s="131">
        <v>7</v>
      </c>
      <c r="AO140" s="132">
        <v>0.7142857142857143</v>
      </c>
      <c r="AP140" s="131">
        <v>8</v>
      </c>
      <c r="AQ140" s="132">
        <v>0.625</v>
      </c>
      <c r="AR140" s="131">
        <v>9</v>
      </c>
      <c r="AS140" s="132">
        <v>0.66666666666666663</v>
      </c>
      <c r="AT140" s="131">
        <v>8</v>
      </c>
      <c r="AU140" s="132">
        <v>0.875</v>
      </c>
      <c r="AV140" s="131">
        <v>8</v>
      </c>
      <c r="AW140" s="132">
        <v>0.88</v>
      </c>
      <c r="AX140" s="131">
        <v>8</v>
      </c>
      <c r="AY140" s="132">
        <v>0.875</v>
      </c>
      <c r="AZ140" s="131">
        <v>8</v>
      </c>
      <c r="BA140" s="132">
        <v>0.875</v>
      </c>
      <c r="BB140" s="131">
        <v>8</v>
      </c>
      <c r="BC140" s="132">
        <v>0.875</v>
      </c>
      <c r="BD140" s="131">
        <v>8</v>
      </c>
      <c r="BE140" s="132">
        <v>0.875</v>
      </c>
      <c r="BF140" s="323">
        <v>11</v>
      </c>
      <c r="BG140" s="325">
        <v>0.90909090909090906</v>
      </c>
      <c r="BH140" s="323">
        <v>11</v>
      </c>
      <c r="BI140" s="325">
        <v>0.90909090909090906</v>
      </c>
      <c r="BJ140" s="323">
        <v>11</v>
      </c>
      <c r="BK140" s="132">
        <v>0.91</v>
      </c>
      <c r="BL140" s="414">
        <v>10</v>
      </c>
      <c r="BM140" s="415">
        <v>0.9</v>
      </c>
      <c r="BN140" s="414">
        <v>11</v>
      </c>
      <c r="BO140" s="415">
        <v>0.90909090909090906</v>
      </c>
      <c r="BP140" s="414">
        <f>VLOOKUP(Table8897[[#This Row],[مؤسسات السوق المالية]],'[1]بحسب مؤسسة السوق المالية '!$D$14:$J$217,6,0)</f>
        <v>12</v>
      </c>
      <c r="BQ140" s="415">
        <f>VLOOKUP(Table8897[[#This Row],[مؤسسات السوق المالية]],'[1]بحسب مؤسسة السوق المالية '!$D$14:$J$217,7,0)</f>
        <v>0.83333333333333337</v>
      </c>
    </row>
    <row r="141" spans="3:69" ht="45" customHeight="1" thickBot="1">
      <c r="C141" s="324">
        <v>120</v>
      </c>
      <c r="D141" s="129" t="s">
        <v>596</v>
      </c>
      <c r="E141" s="129" t="s">
        <v>597</v>
      </c>
      <c r="F141" s="131">
        <v>19</v>
      </c>
      <c r="G141" s="132">
        <v>0.74</v>
      </c>
      <c r="H141" s="131">
        <v>19</v>
      </c>
      <c r="I141" s="132">
        <v>0.68</v>
      </c>
      <c r="J141" s="131">
        <v>18</v>
      </c>
      <c r="K141" s="132">
        <v>0.61</v>
      </c>
      <c r="L141" s="131">
        <v>19</v>
      </c>
      <c r="M141" s="132">
        <v>0.63</v>
      </c>
      <c r="N141" s="131">
        <v>20</v>
      </c>
      <c r="O141" s="132">
        <v>0.65</v>
      </c>
      <c r="P141" s="131">
        <v>19</v>
      </c>
      <c r="Q141" s="132">
        <v>0.63</v>
      </c>
      <c r="R141" s="131">
        <v>20</v>
      </c>
      <c r="S141" s="132">
        <v>0.65</v>
      </c>
      <c r="T141" s="131">
        <v>21</v>
      </c>
      <c r="U141" s="132">
        <v>0.67</v>
      </c>
      <c r="V141" s="131">
        <v>20</v>
      </c>
      <c r="W141" s="132">
        <v>0.65</v>
      </c>
      <c r="X141" s="131">
        <v>19</v>
      </c>
      <c r="Y141" s="132">
        <v>0.68421052631578949</v>
      </c>
      <c r="Z141" s="131">
        <v>18</v>
      </c>
      <c r="AA141" s="132">
        <v>0.66666666666666663</v>
      </c>
      <c r="AB141" s="131">
        <v>17</v>
      </c>
      <c r="AC141" s="132">
        <v>0.6470588235294118</v>
      </c>
      <c r="AD141" s="131">
        <v>16</v>
      </c>
      <c r="AE141" s="132">
        <v>0.625</v>
      </c>
      <c r="AF141" s="131">
        <v>16</v>
      </c>
      <c r="AG141" s="132">
        <v>0.75</v>
      </c>
      <c r="AH141" s="131">
        <v>14</v>
      </c>
      <c r="AI141" s="132">
        <v>0.7857142857142857</v>
      </c>
      <c r="AJ141" s="131">
        <v>16</v>
      </c>
      <c r="AK141" s="132">
        <v>0.81</v>
      </c>
      <c r="AL141" s="131">
        <v>17</v>
      </c>
      <c r="AM141" s="132">
        <v>0.82352941176470584</v>
      </c>
      <c r="AN141" s="131">
        <v>17</v>
      </c>
      <c r="AO141" s="132">
        <v>0.82352941176470584</v>
      </c>
      <c r="AP141" s="131">
        <v>17</v>
      </c>
      <c r="AQ141" s="132">
        <v>0.82352941176470584</v>
      </c>
      <c r="AR141" s="131">
        <v>17</v>
      </c>
      <c r="AS141" s="132">
        <v>0.82352941176470584</v>
      </c>
      <c r="AT141" s="131">
        <v>16</v>
      </c>
      <c r="AU141" s="132">
        <v>0.8125</v>
      </c>
      <c r="AV141" s="131">
        <v>14</v>
      </c>
      <c r="AW141" s="132">
        <v>0.86</v>
      </c>
      <c r="AX141" s="131">
        <v>14</v>
      </c>
      <c r="AY141" s="132">
        <v>0.7857142857142857</v>
      </c>
      <c r="AZ141" s="131">
        <v>14</v>
      </c>
      <c r="BA141" s="132">
        <v>0.8571428571428571</v>
      </c>
      <c r="BB141" s="131">
        <v>11</v>
      </c>
      <c r="BC141" s="132">
        <v>0.81818181818181823</v>
      </c>
      <c r="BD141" s="131">
        <v>10</v>
      </c>
      <c r="BE141" s="132">
        <v>0.8</v>
      </c>
      <c r="BF141" s="323">
        <v>9</v>
      </c>
      <c r="BG141" s="325">
        <v>0.66666666666666663</v>
      </c>
      <c r="BH141" s="323">
        <v>12</v>
      </c>
      <c r="BI141" s="325">
        <v>0.66666666666666663</v>
      </c>
      <c r="BJ141" s="323">
        <v>11</v>
      </c>
      <c r="BK141" s="132">
        <v>0.64</v>
      </c>
      <c r="BL141" s="414">
        <v>10</v>
      </c>
      <c r="BM141" s="415">
        <v>0.6</v>
      </c>
      <c r="BN141" s="414">
        <v>11</v>
      </c>
      <c r="BO141" s="415">
        <v>0.63636363636363635</v>
      </c>
      <c r="BP141" s="414">
        <f>VLOOKUP(Table8897[[#This Row],[مؤسسات السوق المالية]],'[1]بحسب مؤسسة السوق المالية '!$D$14:$J$217,6,0)</f>
        <v>12</v>
      </c>
      <c r="BQ141" s="415">
        <f>VLOOKUP(Table8897[[#This Row],[مؤسسات السوق المالية]],'[1]بحسب مؤسسة السوق المالية '!$D$14:$J$217,7,0)</f>
        <v>0.66666666666666663</v>
      </c>
    </row>
    <row r="142" spans="3:69" ht="45" customHeight="1" thickBot="1">
      <c r="C142" s="324">
        <v>135</v>
      </c>
      <c r="D142" s="129" t="s">
        <v>846</v>
      </c>
      <c r="E142" s="337" t="s">
        <v>865</v>
      </c>
      <c r="F142" s="237" t="s">
        <v>5</v>
      </c>
      <c r="G142" s="237" t="s">
        <v>5</v>
      </c>
      <c r="H142" s="237" t="s">
        <v>5</v>
      </c>
      <c r="I142" s="237" t="s">
        <v>5</v>
      </c>
      <c r="J142" s="237" t="s">
        <v>5</v>
      </c>
      <c r="K142" s="237" t="s">
        <v>5</v>
      </c>
      <c r="L142" s="237" t="s">
        <v>5</v>
      </c>
      <c r="M142" s="237" t="s">
        <v>5</v>
      </c>
      <c r="N142" s="237" t="s">
        <v>5</v>
      </c>
      <c r="O142" s="237" t="s">
        <v>5</v>
      </c>
      <c r="P142" s="237" t="s">
        <v>5</v>
      </c>
      <c r="Q142" s="237" t="s">
        <v>5</v>
      </c>
      <c r="R142" s="237" t="s">
        <v>5</v>
      </c>
      <c r="S142" s="237" t="s">
        <v>5</v>
      </c>
      <c r="T142" s="237" t="s">
        <v>5</v>
      </c>
      <c r="U142" s="237" t="s">
        <v>5</v>
      </c>
      <c r="V142" s="237" t="s">
        <v>5</v>
      </c>
      <c r="W142" s="237" t="s">
        <v>5</v>
      </c>
      <c r="X142" s="237" t="s">
        <v>5</v>
      </c>
      <c r="Y142" s="237" t="s">
        <v>5</v>
      </c>
      <c r="Z142" s="237" t="s">
        <v>5</v>
      </c>
      <c r="AA142" s="237" t="s">
        <v>5</v>
      </c>
      <c r="AB142" s="237" t="s">
        <v>5</v>
      </c>
      <c r="AC142" s="237" t="s">
        <v>5</v>
      </c>
      <c r="AD142" s="237" t="s">
        <v>5</v>
      </c>
      <c r="AE142" s="237" t="s">
        <v>5</v>
      </c>
      <c r="AF142" s="237" t="s">
        <v>5</v>
      </c>
      <c r="AG142" s="237" t="s">
        <v>5</v>
      </c>
      <c r="AH142" s="237" t="s">
        <v>5</v>
      </c>
      <c r="AI142" s="237" t="s">
        <v>5</v>
      </c>
      <c r="AJ142" s="237" t="s">
        <v>5</v>
      </c>
      <c r="AK142" s="237" t="s">
        <v>5</v>
      </c>
      <c r="AL142" s="237" t="s">
        <v>5</v>
      </c>
      <c r="AM142" s="237" t="s">
        <v>5</v>
      </c>
      <c r="AN142" s="237" t="s">
        <v>5</v>
      </c>
      <c r="AO142" s="237" t="s">
        <v>5</v>
      </c>
      <c r="AP142" s="237" t="s">
        <v>5</v>
      </c>
      <c r="AQ142" s="237" t="s">
        <v>5</v>
      </c>
      <c r="AR142" s="237" t="s">
        <v>5</v>
      </c>
      <c r="AS142" s="237" t="s">
        <v>5</v>
      </c>
      <c r="AT142" s="237" t="s">
        <v>5</v>
      </c>
      <c r="AU142" s="237" t="s">
        <v>5</v>
      </c>
      <c r="AV142" s="237" t="s">
        <v>5</v>
      </c>
      <c r="AW142" s="237" t="s">
        <v>5</v>
      </c>
      <c r="AX142" s="237" t="s">
        <v>5</v>
      </c>
      <c r="AY142" s="237" t="s">
        <v>5</v>
      </c>
      <c r="AZ142" s="237" t="s">
        <v>5</v>
      </c>
      <c r="BA142" s="237" t="s">
        <v>5</v>
      </c>
      <c r="BB142" s="237" t="s">
        <v>5</v>
      </c>
      <c r="BC142" s="237" t="s">
        <v>5</v>
      </c>
      <c r="BD142" s="237" t="s">
        <v>5</v>
      </c>
      <c r="BE142" s="237" t="s">
        <v>5</v>
      </c>
      <c r="BF142" s="237" t="s">
        <v>5</v>
      </c>
      <c r="BG142" s="237" t="s">
        <v>5</v>
      </c>
      <c r="BH142" s="237" t="s">
        <v>5</v>
      </c>
      <c r="BI142" s="237" t="s">
        <v>5</v>
      </c>
      <c r="BJ142" s="302" t="s">
        <v>5</v>
      </c>
      <c r="BK142" s="237" t="s">
        <v>5</v>
      </c>
      <c r="BL142" s="414">
        <v>0</v>
      </c>
      <c r="BM142" s="415">
        <v>0</v>
      </c>
      <c r="BN142" s="414">
        <v>12</v>
      </c>
      <c r="BO142" s="415">
        <v>0.58333333333333337</v>
      </c>
      <c r="BP142" s="414">
        <f>VLOOKUP(Table8897[[#This Row],[مؤسسات السوق المالية]],'[1]بحسب مؤسسة السوق المالية '!$D$14:$J$217,6,0)</f>
        <v>12</v>
      </c>
      <c r="BQ142" s="415">
        <f>VLOOKUP(Table8897[[#This Row],[مؤسسات السوق المالية]],'[1]بحسب مؤسسة السوق المالية '!$D$14:$J$217,7,0)</f>
        <v>0.66666666666666663</v>
      </c>
    </row>
    <row r="143" spans="3:69" ht="45" customHeight="1" thickBot="1">
      <c r="C143" s="324">
        <v>156</v>
      </c>
      <c r="D143" s="129" t="s">
        <v>614</v>
      </c>
      <c r="E143" s="129" t="s">
        <v>624</v>
      </c>
      <c r="F143" s="131" t="s">
        <v>5</v>
      </c>
      <c r="G143" s="131" t="s">
        <v>5</v>
      </c>
      <c r="H143" s="131" t="s">
        <v>5</v>
      </c>
      <c r="I143" s="131" t="s">
        <v>5</v>
      </c>
      <c r="J143" s="131" t="s">
        <v>5</v>
      </c>
      <c r="K143" s="131" t="s">
        <v>5</v>
      </c>
      <c r="L143" s="131" t="s">
        <v>5</v>
      </c>
      <c r="M143" s="131" t="s">
        <v>5</v>
      </c>
      <c r="N143" s="131" t="s">
        <v>5</v>
      </c>
      <c r="O143" s="131" t="s">
        <v>5</v>
      </c>
      <c r="P143" s="131" t="s">
        <v>5</v>
      </c>
      <c r="Q143" s="131" t="s">
        <v>5</v>
      </c>
      <c r="R143" s="131" t="s">
        <v>5</v>
      </c>
      <c r="S143" s="131" t="s">
        <v>5</v>
      </c>
      <c r="T143" s="131" t="s">
        <v>5</v>
      </c>
      <c r="U143" s="131" t="s">
        <v>5</v>
      </c>
      <c r="V143" s="131" t="s">
        <v>5</v>
      </c>
      <c r="W143" s="131" t="s">
        <v>5</v>
      </c>
      <c r="X143" s="131" t="s">
        <v>5</v>
      </c>
      <c r="Y143" s="131" t="s">
        <v>5</v>
      </c>
      <c r="Z143" s="131" t="s">
        <v>5</v>
      </c>
      <c r="AA143" s="131" t="s">
        <v>5</v>
      </c>
      <c r="AB143" s="131" t="s">
        <v>5</v>
      </c>
      <c r="AC143" s="131" t="s">
        <v>5</v>
      </c>
      <c r="AD143" s="131" t="s">
        <v>5</v>
      </c>
      <c r="AE143" s="131" t="s">
        <v>5</v>
      </c>
      <c r="AF143" s="131" t="s">
        <v>5</v>
      </c>
      <c r="AG143" s="131" t="s">
        <v>5</v>
      </c>
      <c r="AH143" s="131" t="s">
        <v>5</v>
      </c>
      <c r="AI143" s="131" t="s">
        <v>5</v>
      </c>
      <c r="AJ143" s="131" t="s">
        <v>5</v>
      </c>
      <c r="AK143" s="131" t="s">
        <v>5</v>
      </c>
      <c r="AL143" s="131" t="s">
        <v>5</v>
      </c>
      <c r="AM143" s="131" t="s">
        <v>5</v>
      </c>
      <c r="AN143" s="131" t="s">
        <v>5</v>
      </c>
      <c r="AO143" s="131" t="s">
        <v>5</v>
      </c>
      <c r="AP143" s="131" t="s">
        <v>5</v>
      </c>
      <c r="AQ143" s="131" t="s">
        <v>5</v>
      </c>
      <c r="AR143" s="131" t="s">
        <v>5</v>
      </c>
      <c r="AS143" s="131" t="s">
        <v>5</v>
      </c>
      <c r="AT143" s="131" t="s">
        <v>5</v>
      </c>
      <c r="AU143" s="131" t="s">
        <v>5</v>
      </c>
      <c r="AV143" s="131" t="s">
        <v>5</v>
      </c>
      <c r="AW143" s="131" t="s">
        <v>5</v>
      </c>
      <c r="AX143" s="131" t="s">
        <v>5</v>
      </c>
      <c r="AY143" s="131" t="s">
        <v>5</v>
      </c>
      <c r="AZ143" s="131" t="s">
        <v>5</v>
      </c>
      <c r="BA143" s="131" t="s">
        <v>5</v>
      </c>
      <c r="BB143" s="131" t="s">
        <v>5</v>
      </c>
      <c r="BC143" s="131" t="s">
        <v>5</v>
      </c>
      <c r="BD143" s="302">
        <v>0</v>
      </c>
      <c r="BE143" s="132">
        <v>0</v>
      </c>
      <c r="BF143" s="302">
        <v>0</v>
      </c>
      <c r="BG143" s="325">
        <v>0</v>
      </c>
      <c r="BH143" s="302">
        <v>0</v>
      </c>
      <c r="BI143" s="325">
        <v>0</v>
      </c>
      <c r="BJ143" s="323">
        <v>8</v>
      </c>
      <c r="BK143" s="418">
        <v>0.5</v>
      </c>
      <c r="BL143" s="414">
        <v>10</v>
      </c>
      <c r="BM143" s="415">
        <v>0.4</v>
      </c>
      <c r="BN143" s="414">
        <v>8</v>
      </c>
      <c r="BO143" s="415">
        <v>0.5</v>
      </c>
      <c r="BP143" s="414">
        <f>VLOOKUP(Table8897[[#This Row],[مؤسسات السوق المالية]],'[1]بحسب مؤسسة السوق المالية '!$D$14:$J$217,6,0)</f>
        <v>12</v>
      </c>
      <c r="BQ143" s="415">
        <f>VLOOKUP(Table8897[[#This Row],[مؤسسات السوق المالية]],'[1]بحسب مؤسسة السوق المالية '!$D$14:$J$217,7,0)</f>
        <v>0.66666666666666663</v>
      </c>
    </row>
    <row r="144" spans="3:69" ht="45" customHeight="1" thickBot="1">
      <c r="C144" s="324">
        <v>176</v>
      </c>
      <c r="D144" s="129" t="s">
        <v>588</v>
      </c>
      <c r="E144" s="129" t="s">
        <v>589</v>
      </c>
      <c r="F144" s="131" t="s">
        <v>5</v>
      </c>
      <c r="G144" s="132" t="s">
        <v>5</v>
      </c>
      <c r="H144" s="131">
        <v>2</v>
      </c>
      <c r="I144" s="132">
        <v>0.5</v>
      </c>
      <c r="J144" s="131">
        <v>2</v>
      </c>
      <c r="K144" s="132">
        <v>0.5</v>
      </c>
      <c r="L144" s="131">
        <v>1</v>
      </c>
      <c r="M144" s="132">
        <v>0</v>
      </c>
      <c r="N144" s="131">
        <v>2</v>
      </c>
      <c r="O144" s="132">
        <v>0.5</v>
      </c>
      <c r="P144" s="131">
        <v>3</v>
      </c>
      <c r="Q144" s="132">
        <v>0.67</v>
      </c>
      <c r="R144" s="131">
        <v>1</v>
      </c>
      <c r="S144" s="132">
        <v>1</v>
      </c>
      <c r="T144" s="131">
        <v>4</v>
      </c>
      <c r="U144" s="132">
        <v>0.75</v>
      </c>
      <c r="V144" s="131">
        <v>6</v>
      </c>
      <c r="W144" s="132">
        <v>0.67</v>
      </c>
      <c r="X144" s="131">
        <v>6</v>
      </c>
      <c r="Y144" s="132">
        <v>0.66666666666666663</v>
      </c>
      <c r="Z144" s="131">
        <v>6</v>
      </c>
      <c r="AA144" s="132">
        <v>0.66666666666666663</v>
      </c>
      <c r="AB144" s="131">
        <v>8</v>
      </c>
      <c r="AC144" s="132">
        <v>0.75</v>
      </c>
      <c r="AD144" s="131">
        <v>8</v>
      </c>
      <c r="AE144" s="132">
        <v>0.625</v>
      </c>
      <c r="AF144" s="131">
        <v>7</v>
      </c>
      <c r="AG144" s="132">
        <v>0.5714285714285714</v>
      </c>
      <c r="AH144" s="131">
        <v>7</v>
      </c>
      <c r="AI144" s="132">
        <v>0.5714285714285714</v>
      </c>
      <c r="AJ144" s="131">
        <v>7</v>
      </c>
      <c r="AK144" s="132">
        <v>0.5714285714285714</v>
      </c>
      <c r="AL144" s="131">
        <v>7</v>
      </c>
      <c r="AM144" s="132">
        <v>0.5714285714285714</v>
      </c>
      <c r="AN144" s="131">
        <v>7</v>
      </c>
      <c r="AO144" s="132">
        <v>0.5714285714285714</v>
      </c>
      <c r="AP144" s="131">
        <v>6</v>
      </c>
      <c r="AQ144" s="132">
        <v>0.66666666666666663</v>
      </c>
      <c r="AR144" s="131">
        <v>6</v>
      </c>
      <c r="AS144" s="132">
        <v>0.5</v>
      </c>
      <c r="AT144" s="131">
        <v>6</v>
      </c>
      <c r="AU144" s="132">
        <v>0.5</v>
      </c>
      <c r="AV144" s="131">
        <v>8</v>
      </c>
      <c r="AW144" s="132">
        <v>0.38</v>
      </c>
      <c r="AX144" s="131">
        <v>9</v>
      </c>
      <c r="AY144" s="132">
        <v>0.44444444444444442</v>
      </c>
      <c r="AZ144" s="131">
        <v>8</v>
      </c>
      <c r="BA144" s="132">
        <v>0.5</v>
      </c>
      <c r="BB144" s="131">
        <v>10</v>
      </c>
      <c r="BC144" s="132">
        <v>0.3</v>
      </c>
      <c r="BD144" s="131">
        <v>12</v>
      </c>
      <c r="BE144" s="132">
        <v>0.25</v>
      </c>
      <c r="BF144" s="323">
        <v>12</v>
      </c>
      <c r="BG144" s="325">
        <v>0.33333333333333331</v>
      </c>
      <c r="BH144" s="323">
        <v>13</v>
      </c>
      <c r="BI144" s="325">
        <v>0.38461538461538464</v>
      </c>
      <c r="BJ144" s="323">
        <v>12</v>
      </c>
      <c r="BK144" s="132">
        <v>0.33</v>
      </c>
      <c r="BL144" s="414">
        <v>12</v>
      </c>
      <c r="BM144" s="415">
        <v>0.33333333333333331</v>
      </c>
      <c r="BN144" s="414">
        <v>11</v>
      </c>
      <c r="BO144" s="415">
        <v>0.27272727272727271</v>
      </c>
      <c r="BP144" s="414">
        <f>VLOOKUP(Table8897[[#This Row],[مؤسسات السوق المالية]],'[1]بحسب مؤسسة السوق المالية '!$D$14:$J$217,6,0)</f>
        <v>12</v>
      </c>
      <c r="BQ144" s="415">
        <f>VLOOKUP(Table8897[[#This Row],[مؤسسات السوق المالية]],'[1]بحسب مؤسسة السوق المالية '!$D$14:$J$217,7,0)</f>
        <v>0.33333333333333331</v>
      </c>
    </row>
    <row r="145" spans="3:69" ht="45" customHeight="1" thickBot="1">
      <c r="C145" s="324">
        <v>183</v>
      </c>
      <c r="D145" s="129" t="s">
        <v>848</v>
      </c>
      <c r="E145" s="337" t="s">
        <v>867</v>
      </c>
      <c r="F145" s="237" t="s">
        <v>5</v>
      </c>
      <c r="G145" s="237" t="s">
        <v>5</v>
      </c>
      <c r="H145" s="237" t="s">
        <v>5</v>
      </c>
      <c r="I145" s="237" t="s">
        <v>5</v>
      </c>
      <c r="J145" s="237" t="s">
        <v>5</v>
      </c>
      <c r="K145" s="237" t="s">
        <v>5</v>
      </c>
      <c r="L145" s="237" t="s">
        <v>5</v>
      </c>
      <c r="M145" s="237" t="s">
        <v>5</v>
      </c>
      <c r="N145" s="237" t="s">
        <v>5</v>
      </c>
      <c r="O145" s="237" t="s">
        <v>5</v>
      </c>
      <c r="P145" s="237" t="s">
        <v>5</v>
      </c>
      <c r="Q145" s="237" t="s">
        <v>5</v>
      </c>
      <c r="R145" s="237" t="s">
        <v>5</v>
      </c>
      <c r="S145" s="237" t="s">
        <v>5</v>
      </c>
      <c r="T145" s="237" t="s">
        <v>5</v>
      </c>
      <c r="U145" s="237" t="s">
        <v>5</v>
      </c>
      <c r="V145" s="237" t="s">
        <v>5</v>
      </c>
      <c r="W145" s="237" t="s">
        <v>5</v>
      </c>
      <c r="X145" s="237" t="s">
        <v>5</v>
      </c>
      <c r="Y145" s="237" t="s">
        <v>5</v>
      </c>
      <c r="Z145" s="237" t="s">
        <v>5</v>
      </c>
      <c r="AA145" s="237" t="s">
        <v>5</v>
      </c>
      <c r="AB145" s="237" t="s">
        <v>5</v>
      </c>
      <c r="AC145" s="237" t="s">
        <v>5</v>
      </c>
      <c r="AD145" s="237" t="s">
        <v>5</v>
      </c>
      <c r="AE145" s="237" t="s">
        <v>5</v>
      </c>
      <c r="AF145" s="237" t="s">
        <v>5</v>
      </c>
      <c r="AG145" s="237" t="s">
        <v>5</v>
      </c>
      <c r="AH145" s="237" t="s">
        <v>5</v>
      </c>
      <c r="AI145" s="237" t="s">
        <v>5</v>
      </c>
      <c r="AJ145" s="237" t="s">
        <v>5</v>
      </c>
      <c r="AK145" s="237" t="s">
        <v>5</v>
      </c>
      <c r="AL145" s="237" t="s">
        <v>5</v>
      </c>
      <c r="AM145" s="237" t="s">
        <v>5</v>
      </c>
      <c r="AN145" s="237" t="s">
        <v>5</v>
      </c>
      <c r="AO145" s="237" t="s">
        <v>5</v>
      </c>
      <c r="AP145" s="237" t="s">
        <v>5</v>
      </c>
      <c r="AQ145" s="237" t="s">
        <v>5</v>
      </c>
      <c r="AR145" s="237" t="s">
        <v>5</v>
      </c>
      <c r="AS145" s="237" t="s">
        <v>5</v>
      </c>
      <c r="AT145" s="237" t="s">
        <v>5</v>
      </c>
      <c r="AU145" s="237" t="s">
        <v>5</v>
      </c>
      <c r="AV145" s="237" t="s">
        <v>5</v>
      </c>
      <c r="AW145" s="237" t="s">
        <v>5</v>
      </c>
      <c r="AX145" s="237" t="s">
        <v>5</v>
      </c>
      <c r="AY145" s="237" t="s">
        <v>5</v>
      </c>
      <c r="AZ145" s="237" t="s">
        <v>5</v>
      </c>
      <c r="BA145" s="237" t="s">
        <v>5</v>
      </c>
      <c r="BB145" s="237" t="s">
        <v>5</v>
      </c>
      <c r="BC145" s="237" t="s">
        <v>5</v>
      </c>
      <c r="BD145" s="237" t="s">
        <v>5</v>
      </c>
      <c r="BE145" s="237" t="s">
        <v>5</v>
      </c>
      <c r="BF145" s="237" t="s">
        <v>5</v>
      </c>
      <c r="BG145" s="237" t="s">
        <v>5</v>
      </c>
      <c r="BH145" s="237" t="s">
        <v>5</v>
      </c>
      <c r="BI145" s="237" t="s">
        <v>5</v>
      </c>
      <c r="BJ145" s="302" t="s">
        <v>5</v>
      </c>
      <c r="BK145" s="237" t="s">
        <v>5</v>
      </c>
      <c r="BL145" s="416">
        <v>0</v>
      </c>
      <c r="BM145" s="417">
        <v>0</v>
      </c>
      <c r="BN145" s="416">
        <v>0</v>
      </c>
      <c r="BO145" s="415">
        <v>0</v>
      </c>
      <c r="BP145" s="416">
        <f>VLOOKUP(Table8897[[#This Row],[مؤسسات السوق المالية]],'[1]بحسب مؤسسة السوق المالية '!$D$14:$J$217,6,0)</f>
        <v>12</v>
      </c>
      <c r="BQ145" s="415">
        <f>VLOOKUP(Table8897[[#This Row],[مؤسسات السوق المالية]],'[1]بحسب مؤسسة السوق المالية '!$D$14:$J$217,7,0)</f>
        <v>0.58333333333333337</v>
      </c>
    </row>
    <row r="146" spans="3:69" ht="45" customHeight="1" thickBot="1">
      <c r="C146" s="324">
        <v>16</v>
      </c>
      <c r="D146" s="129" t="s">
        <v>852</v>
      </c>
      <c r="E146" s="337" t="s">
        <v>871</v>
      </c>
      <c r="F146" s="237" t="s">
        <v>5</v>
      </c>
      <c r="G146" s="237" t="s">
        <v>5</v>
      </c>
      <c r="H146" s="237" t="s">
        <v>5</v>
      </c>
      <c r="I146" s="237" t="s">
        <v>5</v>
      </c>
      <c r="J146" s="237" t="s">
        <v>5</v>
      </c>
      <c r="K146" s="237" t="s">
        <v>5</v>
      </c>
      <c r="L146" s="237" t="s">
        <v>5</v>
      </c>
      <c r="M146" s="237" t="s">
        <v>5</v>
      </c>
      <c r="N146" s="237" t="s">
        <v>5</v>
      </c>
      <c r="O146" s="237" t="s">
        <v>5</v>
      </c>
      <c r="P146" s="237" t="s">
        <v>5</v>
      </c>
      <c r="Q146" s="237" t="s">
        <v>5</v>
      </c>
      <c r="R146" s="237" t="s">
        <v>5</v>
      </c>
      <c r="S146" s="237" t="s">
        <v>5</v>
      </c>
      <c r="T146" s="237" t="s">
        <v>5</v>
      </c>
      <c r="U146" s="237" t="s">
        <v>5</v>
      </c>
      <c r="V146" s="237" t="s">
        <v>5</v>
      </c>
      <c r="W146" s="237" t="s">
        <v>5</v>
      </c>
      <c r="X146" s="237" t="s">
        <v>5</v>
      </c>
      <c r="Y146" s="237" t="s">
        <v>5</v>
      </c>
      <c r="Z146" s="237" t="s">
        <v>5</v>
      </c>
      <c r="AA146" s="237" t="s">
        <v>5</v>
      </c>
      <c r="AB146" s="237" t="s">
        <v>5</v>
      </c>
      <c r="AC146" s="237" t="s">
        <v>5</v>
      </c>
      <c r="AD146" s="237" t="s">
        <v>5</v>
      </c>
      <c r="AE146" s="237" t="s">
        <v>5</v>
      </c>
      <c r="AF146" s="237" t="s">
        <v>5</v>
      </c>
      <c r="AG146" s="237" t="s">
        <v>5</v>
      </c>
      <c r="AH146" s="237" t="s">
        <v>5</v>
      </c>
      <c r="AI146" s="237" t="s">
        <v>5</v>
      </c>
      <c r="AJ146" s="237" t="s">
        <v>5</v>
      </c>
      <c r="AK146" s="237" t="s">
        <v>5</v>
      </c>
      <c r="AL146" s="237" t="s">
        <v>5</v>
      </c>
      <c r="AM146" s="237" t="s">
        <v>5</v>
      </c>
      <c r="AN146" s="237" t="s">
        <v>5</v>
      </c>
      <c r="AO146" s="237" t="s">
        <v>5</v>
      </c>
      <c r="AP146" s="237" t="s">
        <v>5</v>
      </c>
      <c r="AQ146" s="237" t="s">
        <v>5</v>
      </c>
      <c r="AR146" s="237" t="s">
        <v>5</v>
      </c>
      <c r="AS146" s="237" t="s">
        <v>5</v>
      </c>
      <c r="AT146" s="237" t="s">
        <v>5</v>
      </c>
      <c r="AU146" s="237" t="s">
        <v>5</v>
      </c>
      <c r="AV146" s="237" t="s">
        <v>5</v>
      </c>
      <c r="AW146" s="237" t="s">
        <v>5</v>
      </c>
      <c r="AX146" s="237" t="s">
        <v>5</v>
      </c>
      <c r="AY146" s="237" t="s">
        <v>5</v>
      </c>
      <c r="AZ146" s="237" t="s">
        <v>5</v>
      </c>
      <c r="BA146" s="237" t="s">
        <v>5</v>
      </c>
      <c r="BB146" s="237" t="s">
        <v>5</v>
      </c>
      <c r="BC146" s="237" t="s">
        <v>5</v>
      </c>
      <c r="BD146" s="237" t="s">
        <v>5</v>
      </c>
      <c r="BE146" s="237" t="s">
        <v>5</v>
      </c>
      <c r="BF146" s="237" t="s">
        <v>5</v>
      </c>
      <c r="BG146" s="237" t="s">
        <v>5</v>
      </c>
      <c r="BH146" s="237" t="s">
        <v>5</v>
      </c>
      <c r="BI146" s="237" t="s">
        <v>5</v>
      </c>
      <c r="BJ146" s="302" t="s">
        <v>5</v>
      </c>
      <c r="BK146" s="237" t="s">
        <v>5</v>
      </c>
      <c r="BL146" s="419">
        <v>0</v>
      </c>
      <c r="BM146" s="418">
        <v>0</v>
      </c>
      <c r="BN146" s="419">
        <v>1</v>
      </c>
      <c r="BO146" s="415">
        <v>1</v>
      </c>
      <c r="BP146" s="419">
        <f>VLOOKUP(Table8897[[#This Row],[مؤسسات السوق المالية]],'[1]بحسب مؤسسة السوق المالية '!$D$14:$J$217,6,0)</f>
        <v>11</v>
      </c>
      <c r="BQ146" s="415">
        <f>VLOOKUP(Table8897[[#This Row],[مؤسسات السوق المالية]],'[1]بحسب مؤسسة السوق المالية '!$D$14:$J$217,7,0)</f>
        <v>0.90909090909090906</v>
      </c>
    </row>
    <row r="147" spans="3:69" ht="45" customHeight="1" thickBot="1">
      <c r="C147" s="324">
        <v>131</v>
      </c>
      <c r="D147" s="129" t="s">
        <v>729</v>
      </c>
      <c r="E147" s="129" t="s">
        <v>730</v>
      </c>
      <c r="F147" s="237" t="s">
        <v>5</v>
      </c>
      <c r="G147" s="237" t="s">
        <v>5</v>
      </c>
      <c r="H147" s="237" t="s">
        <v>5</v>
      </c>
      <c r="I147" s="237" t="s">
        <v>5</v>
      </c>
      <c r="J147" s="237" t="s">
        <v>5</v>
      </c>
      <c r="K147" s="237" t="s">
        <v>5</v>
      </c>
      <c r="L147" s="237" t="s">
        <v>5</v>
      </c>
      <c r="M147" s="237" t="s">
        <v>5</v>
      </c>
      <c r="N147" s="237" t="s">
        <v>5</v>
      </c>
      <c r="O147" s="237" t="s">
        <v>5</v>
      </c>
      <c r="P147" s="237" t="s">
        <v>5</v>
      </c>
      <c r="Q147" s="237" t="s">
        <v>5</v>
      </c>
      <c r="R147" s="237" t="s">
        <v>5</v>
      </c>
      <c r="S147" s="237" t="s">
        <v>5</v>
      </c>
      <c r="T147" s="237" t="s">
        <v>5</v>
      </c>
      <c r="U147" s="237" t="s">
        <v>5</v>
      </c>
      <c r="V147" s="237" t="s">
        <v>5</v>
      </c>
      <c r="W147" s="237" t="s">
        <v>5</v>
      </c>
      <c r="X147" s="237" t="s">
        <v>5</v>
      </c>
      <c r="Y147" s="237" t="s">
        <v>5</v>
      </c>
      <c r="Z147" s="237" t="s">
        <v>5</v>
      </c>
      <c r="AA147" s="237" t="s">
        <v>5</v>
      </c>
      <c r="AB147" s="237" t="s">
        <v>5</v>
      </c>
      <c r="AC147" s="237" t="s">
        <v>5</v>
      </c>
      <c r="AD147" s="237" t="s">
        <v>5</v>
      </c>
      <c r="AE147" s="237" t="s">
        <v>5</v>
      </c>
      <c r="AF147" s="237" t="s">
        <v>5</v>
      </c>
      <c r="AG147" s="237" t="s">
        <v>5</v>
      </c>
      <c r="AH147" s="237" t="s">
        <v>5</v>
      </c>
      <c r="AI147" s="237" t="s">
        <v>5</v>
      </c>
      <c r="AJ147" s="237" t="s">
        <v>5</v>
      </c>
      <c r="AK147" s="237" t="s">
        <v>5</v>
      </c>
      <c r="AL147" s="237" t="s">
        <v>5</v>
      </c>
      <c r="AM147" s="237" t="s">
        <v>5</v>
      </c>
      <c r="AN147" s="237" t="s">
        <v>5</v>
      </c>
      <c r="AO147" s="237" t="s">
        <v>5</v>
      </c>
      <c r="AP147" s="237" t="s">
        <v>5</v>
      </c>
      <c r="AQ147" s="237" t="s">
        <v>5</v>
      </c>
      <c r="AR147" s="237" t="s">
        <v>5</v>
      </c>
      <c r="AS147" s="237" t="s">
        <v>5</v>
      </c>
      <c r="AT147" s="237" t="s">
        <v>5</v>
      </c>
      <c r="AU147" s="237" t="s">
        <v>5</v>
      </c>
      <c r="AV147" s="237" t="s">
        <v>5</v>
      </c>
      <c r="AW147" s="237" t="s">
        <v>5</v>
      </c>
      <c r="AX147" s="237" t="s">
        <v>5</v>
      </c>
      <c r="AY147" s="237" t="s">
        <v>5</v>
      </c>
      <c r="AZ147" s="237" t="s">
        <v>5</v>
      </c>
      <c r="BA147" s="237" t="s">
        <v>5</v>
      </c>
      <c r="BB147" s="237" t="s">
        <v>5</v>
      </c>
      <c r="BC147" s="237" t="s">
        <v>5</v>
      </c>
      <c r="BD147" s="237" t="s">
        <v>5</v>
      </c>
      <c r="BE147" s="237" t="s">
        <v>5</v>
      </c>
      <c r="BF147" s="302">
        <v>1</v>
      </c>
      <c r="BG147" s="326">
        <v>0</v>
      </c>
      <c r="BH147" s="323">
        <v>6</v>
      </c>
      <c r="BI147" s="325">
        <v>0.66666666666666663</v>
      </c>
      <c r="BJ147" s="323">
        <v>9</v>
      </c>
      <c r="BK147" s="132">
        <v>0.44</v>
      </c>
      <c r="BL147" s="414">
        <v>9</v>
      </c>
      <c r="BM147" s="415">
        <v>0.44444444444444442</v>
      </c>
      <c r="BN147" s="414">
        <v>10</v>
      </c>
      <c r="BO147" s="415">
        <v>0.6</v>
      </c>
      <c r="BP147" s="414">
        <f>VLOOKUP(Table8897[[#This Row],[مؤسسات السوق المالية]],'[1]بحسب مؤسسة السوق المالية '!$D$14:$J$217,6,0)</f>
        <v>11</v>
      </c>
      <c r="BQ147" s="415">
        <f>VLOOKUP(Table8897[[#This Row],[مؤسسات السوق المالية]],'[1]بحسب مؤسسة السوق المالية '!$D$14:$J$217,7,0)</f>
        <v>0.63636363636363635</v>
      </c>
    </row>
    <row r="148" spans="3:69" ht="45" customHeight="1" thickBot="1">
      <c r="C148" s="324">
        <v>148</v>
      </c>
      <c r="D148" s="129" t="s">
        <v>753</v>
      </c>
      <c r="E148" s="129" t="s">
        <v>754</v>
      </c>
      <c r="F148" s="131" t="s">
        <v>5</v>
      </c>
      <c r="G148" s="132" t="s">
        <v>5</v>
      </c>
      <c r="H148" s="131" t="s">
        <v>5</v>
      </c>
      <c r="I148" s="132" t="s">
        <v>5</v>
      </c>
      <c r="J148" s="131" t="s">
        <v>5</v>
      </c>
      <c r="K148" s="132" t="s">
        <v>5</v>
      </c>
      <c r="L148" s="131" t="s">
        <v>5</v>
      </c>
      <c r="M148" s="132" t="s">
        <v>5</v>
      </c>
      <c r="N148" s="131" t="s">
        <v>5</v>
      </c>
      <c r="O148" s="132" t="s">
        <v>5</v>
      </c>
      <c r="P148" s="131" t="s">
        <v>5</v>
      </c>
      <c r="Q148" s="132" t="s">
        <v>5</v>
      </c>
      <c r="R148" s="131" t="s">
        <v>5</v>
      </c>
      <c r="S148" s="132" t="s">
        <v>5</v>
      </c>
      <c r="T148" s="131" t="s">
        <v>5</v>
      </c>
      <c r="U148" s="132" t="s">
        <v>5</v>
      </c>
      <c r="V148" s="131" t="s">
        <v>5</v>
      </c>
      <c r="W148" s="132" t="s">
        <v>5</v>
      </c>
      <c r="X148" s="131" t="s">
        <v>5</v>
      </c>
      <c r="Y148" s="132" t="s">
        <v>5</v>
      </c>
      <c r="Z148" s="131">
        <v>3</v>
      </c>
      <c r="AA148" s="132">
        <v>0</v>
      </c>
      <c r="AB148" s="131">
        <v>3</v>
      </c>
      <c r="AC148" s="132">
        <v>0</v>
      </c>
      <c r="AD148" s="131">
        <v>3</v>
      </c>
      <c r="AE148" s="132">
        <v>0</v>
      </c>
      <c r="AF148" s="131">
        <v>3</v>
      </c>
      <c r="AG148" s="132">
        <v>0</v>
      </c>
      <c r="AH148" s="131">
        <v>3</v>
      </c>
      <c r="AI148" s="132">
        <v>0</v>
      </c>
      <c r="AJ148" s="131">
        <v>3</v>
      </c>
      <c r="AK148" s="132">
        <v>0</v>
      </c>
      <c r="AL148" s="131">
        <v>3</v>
      </c>
      <c r="AM148" s="132">
        <v>0</v>
      </c>
      <c r="AN148" s="131">
        <v>3</v>
      </c>
      <c r="AO148" s="132">
        <v>0</v>
      </c>
      <c r="AP148" s="131">
        <v>3</v>
      </c>
      <c r="AQ148" s="132">
        <v>0</v>
      </c>
      <c r="AR148" s="131">
        <v>3</v>
      </c>
      <c r="AS148" s="132">
        <v>0</v>
      </c>
      <c r="AT148" s="131">
        <v>5</v>
      </c>
      <c r="AU148" s="132">
        <v>0.2</v>
      </c>
      <c r="AV148" s="131">
        <v>7</v>
      </c>
      <c r="AW148" s="132">
        <v>0.28999999999999998</v>
      </c>
      <c r="AX148" s="131">
        <v>5</v>
      </c>
      <c r="AY148" s="132">
        <v>0</v>
      </c>
      <c r="AZ148" s="131">
        <v>8</v>
      </c>
      <c r="BA148" s="132">
        <v>0.25</v>
      </c>
      <c r="BB148" s="131">
        <v>7</v>
      </c>
      <c r="BC148" s="132">
        <v>0.42857142857142855</v>
      </c>
      <c r="BD148" s="131">
        <v>8</v>
      </c>
      <c r="BE148" s="132">
        <v>0.5</v>
      </c>
      <c r="BF148" s="323">
        <v>9</v>
      </c>
      <c r="BG148" s="325">
        <v>0.55555555555555558</v>
      </c>
      <c r="BH148" s="323">
        <v>10</v>
      </c>
      <c r="BI148" s="325">
        <v>0.6</v>
      </c>
      <c r="BJ148" s="323">
        <v>8</v>
      </c>
      <c r="BK148" s="132">
        <v>0.5</v>
      </c>
      <c r="BL148" s="414">
        <v>12</v>
      </c>
      <c r="BM148" s="415">
        <v>0.5</v>
      </c>
      <c r="BN148" s="414">
        <v>11</v>
      </c>
      <c r="BO148" s="415">
        <v>0.54545454545454541</v>
      </c>
      <c r="BP148" s="414">
        <f>VLOOKUP(Table8897[[#This Row],[مؤسسات السوق المالية]],'[1]بحسب مؤسسة السوق المالية '!$D$14:$J$217,6,0)</f>
        <v>11</v>
      </c>
      <c r="BQ148" s="415">
        <f>VLOOKUP(Table8897[[#This Row],[مؤسسات السوق المالية]],'[1]بحسب مؤسسة السوق المالية '!$D$14:$J$217,7,0)</f>
        <v>0.54545454545454541</v>
      </c>
    </row>
    <row r="149" spans="3:69" ht="45" customHeight="1" thickBot="1">
      <c r="C149" s="324">
        <v>160</v>
      </c>
      <c r="D149" s="129" t="s">
        <v>767</v>
      </c>
      <c r="E149" s="129" t="s">
        <v>768</v>
      </c>
      <c r="F149" s="131">
        <v>11</v>
      </c>
      <c r="G149" s="132">
        <v>0.45</v>
      </c>
      <c r="H149" s="131">
        <v>12</v>
      </c>
      <c r="I149" s="132">
        <v>0.5</v>
      </c>
      <c r="J149" s="131">
        <v>11</v>
      </c>
      <c r="K149" s="132">
        <v>0.55000000000000004</v>
      </c>
      <c r="L149" s="131">
        <v>12</v>
      </c>
      <c r="M149" s="132">
        <v>0.5</v>
      </c>
      <c r="N149" s="131">
        <v>12</v>
      </c>
      <c r="O149" s="132">
        <v>0.5</v>
      </c>
      <c r="P149" s="131">
        <v>11</v>
      </c>
      <c r="Q149" s="132">
        <v>0.45</v>
      </c>
      <c r="R149" s="131">
        <v>10</v>
      </c>
      <c r="S149" s="132">
        <v>0.5</v>
      </c>
      <c r="T149" s="131">
        <v>12</v>
      </c>
      <c r="U149" s="132">
        <v>0.5</v>
      </c>
      <c r="V149" s="131">
        <v>12</v>
      </c>
      <c r="W149" s="132">
        <v>0.5</v>
      </c>
      <c r="X149" s="131">
        <v>13</v>
      </c>
      <c r="Y149" s="132">
        <v>0.46153846153846156</v>
      </c>
      <c r="Z149" s="131">
        <v>12</v>
      </c>
      <c r="AA149" s="132">
        <v>0.5</v>
      </c>
      <c r="AB149" s="131">
        <v>12</v>
      </c>
      <c r="AC149" s="132">
        <v>0.5</v>
      </c>
      <c r="AD149" s="131">
        <v>12</v>
      </c>
      <c r="AE149" s="132">
        <v>0.5</v>
      </c>
      <c r="AF149" s="131">
        <v>11</v>
      </c>
      <c r="AG149" s="132">
        <v>0.45454545454545453</v>
      </c>
      <c r="AH149" s="131">
        <v>11</v>
      </c>
      <c r="AI149" s="132">
        <v>0.45454545454545453</v>
      </c>
      <c r="AJ149" s="131">
        <v>11</v>
      </c>
      <c r="AK149" s="132">
        <v>0.45454545454545453</v>
      </c>
      <c r="AL149" s="131">
        <v>11</v>
      </c>
      <c r="AM149" s="132">
        <v>0.45454545454545453</v>
      </c>
      <c r="AN149" s="131">
        <v>10</v>
      </c>
      <c r="AO149" s="132">
        <v>0.4</v>
      </c>
      <c r="AP149" s="131">
        <v>9</v>
      </c>
      <c r="AQ149" s="132">
        <v>0.33333333333333331</v>
      </c>
      <c r="AR149" s="131">
        <v>10</v>
      </c>
      <c r="AS149" s="132">
        <v>0.4</v>
      </c>
      <c r="AT149" s="131">
        <v>11</v>
      </c>
      <c r="AU149" s="132">
        <v>0.45454545454545453</v>
      </c>
      <c r="AV149" s="131">
        <v>11</v>
      </c>
      <c r="AW149" s="132">
        <v>0.45</v>
      </c>
      <c r="AX149" s="131">
        <v>11</v>
      </c>
      <c r="AY149" s="132">
        <v>0.45454545454545453</v>
      </c>
      <c r="AZ149" s="131">
        <v>10</v>
      </c>
      <c r="BA149" s="132">
        <v>0.4</v>
      </c>
      <c r="BB149" s="131">
        <v>10</v>
      </c>
      <c r="BC149" s="132">
        <v>0.4</v>
      </c>
      <c r="BD149" s="131">
        <v>10</v>
      </c>
      <c r="BE149" s="132">
        <v>0.4</v>
      </c>
      <c r="BF149" s="323">
        <v>9</v>
      </c>
      <c r="BG149" s="325">
        <v>0.33333333333333331</v>
      </c>
      <c r="BH149" s="323">
        <v>9</v>
      </c>
      <c r="BI149" s="325">
        <v>0.44444444444444442</v>
      </c>
      <c r="BJ149" s="323">
        <v>10</v>
      </c>
      <c r="BK149" s="132">
        <v>0.5</v>
      </c>
      <c r="BL149" s="414">
        <v>11</v>
      </c>
      <c r="BM149" s="415">
        <v>0.45454545454545453</v>
      </c>
      <c r="BN149" s="414">
        <v>11</v>
      </c>
      <c r="BO149" s="415">
        <v>0.45454545454545453</v>
      </c>
      <c r="BP149" s="414">
        <f>VLOOKUP(Table8897[[#This Row],[مؤسسات السوق المالية]],'[1]بحسب مؤسسة السوق المالية '!$D$14:$J$217,6,0)</f>
        <v>11</v>
      </c>
      <c r="BQ149" s="415">
        <f>VLOOKUP(Table8897[[#This Row],[مؤسسات السوق المالية]],'[1]بحسب مؤسسة السوق المالية '!$D$14:$J$217,7,0)</f>
        <v>0.45454545454545453</v>
      </c>
    </row>
    <row r="150" spans="3:69" ht="45" customHeight="1" thickBot="1">
      <c r="C150" s="324">
        <v>163</v>
      </c>
      <c r="D150" s="129" t="s">
        <v>782</v>
      </c>
      <c r="E150" s="129" t="s">
        <v>783</v>
      </c>
      <c r="F150" s="237" t="s">
        <v>5</v>
      </c>
      <c r="G150" s="237" t="s">
        <v>5</v>
      </c>
      <c r="H150" s="237" t="s">
        <v>5</v>
      </c>
      <c r="I150" s="237" t="s">
        <v>5</v>
      </c>
      <c r="J150" s="237" t="s">
        <v>5</v>
      </c>
      <c r="K150" s="237" t="s">
        <v>5</v>
      </c>
      <c r="L150" s="237" t="s">
        <v>5</v>
      </c>
      <c r="M150" s="237" t="s">
        <v>5</v>
      </c>
      <c r="N150" s="237" t="s">
        <v>5</v>
      </c>
      <c r="O150" s="237" t="s">
        <v>5</v>
      </c>
      <c r="P150" s="237" t="s">
        <v>5</v>
      </c>
      <c r="Q150" s="237" t="s">
        <v>5</v>
      </c>
      <c r="R150" s="237" t="s">
        <v>5</v>
      </c>
      <c r="S150" s="237" t="s">
        <v>5</v>
      </c>
      <c r="T150" s="237" t="s">
        <v>5</v>
      </c>
      <c r="U150" s="237" t="s">
        <v>5</v>
      </c>
      <c r="V150" s="237" t="s">
        <v>5</v>
      </c>
      <c r="W150" s="237" t="s">
        <v>5</v>
      </c>
      <c r="X150" s="237" t="s">
        <v>5</v>
      </c>
      <c r="Y150" s="237" t="s">
        <v>5</v>
      </c>
      <c r="Z150" s="237" t="s">
        <v>5</v>
      </c>
      <c r="AA150" s="237" t="s">
        <v>5</v>
      </c>
      <c r="AB150" s="237" t="s">
        <v>5</v>
      </c>
      <c r="AC150" s="237" t="s">
        <v>5</v>
      </c>
      <c r="AD150" s="237" t="s">
        <v>5</v>
      </c>
      <c r="AE150" s="237" t="s">
        <v>5</v>
      </c>
      <c r="AF150" s="237" t="s">
        <v>5</v>
      </c>
      <c r="AG150" s="237" t="s">
        <v>5</v>
      </c>
      <c r="AH150" s="239" t="s">
        <v>5</v>
      </c>
      <c r="AI150" s="237" t="s">
        <v>5</v>
      </c>
      <c r="AJ150" s="237" t="s">
        <v>5</v>
      </c>
      <c r="AK150" s="237" t="s">
        <v>5</v>
      </c>
      <c r="AL150" s="237" t="s">
        <v>5</v>
      </c>
      <c r="AM150" s="237" t="s">
        <v>5</v>
      </c>
      <c r="AN150" s="237" t="s">
        <v>5</v>
      </c>
      <c r="AO150" s="237" t="s">
        <v>5</v>
      </c>
      <c r="AP150" s="237" t="s">
        <v>5</v>
      </c>
      <c r="AQ150" s="237" t="s">
        <v>5</v>
      </c>
      <c r="AR150" s="237" t="s">
        <v>5</v>
      </c>
      <c r="AS150" s="237" t="s">
        <v>5</v>
      </c>
      <c r="AT150" s="237" t="s">
        <v>5</v>
      </c>
      <c r="AU150" s="237" t="s">
        <v>5</v>
      </c>
      <c r="AV150" s="237" t="s">
        <v>5</v>
      </c>
      <c r="AW150" s="237" t="s">
        <v>5</v>
      </c>
      <c r="AX150" s="237" t="s">
        <v>5</v>
      </c>
      <c r="AY150" s="237" t="s">
        <v>5</v>
      </c>
      <c r="AZ150" s="237" t="s">
        <v>5</v>
      </c>
      <c r="BA150" s="237" t="s">
        <v>5</v>
      </c>
      <c r="BB150" s="237">
        <v>1</v>
      </c>
      <c r="BC150" s="237">
        <v>1</v>
      </c>
      <c r="BD150" s="237">
        <v>20</v>
      </c>
      <c r="BE150" s="237">
        <v>0.6</v>
      </c>
      <c r="BF150" s="302">
        <v>5</v>
      </c>
      <c r="BG150" s="326">
        <v>0.2</v>
      </c>
      <c r="BH150" s="323">
        <v>9</v>
      </c>
      <c r="BI150" s="325">
        <v>0.33333333333333331</v>
      </c>
      <c r="BJ150" s="323">
        <v>8</v>
      </c>
      <c r="BK150" s="132">
        <v>0.38</v>
      </c>
      <c r="BL150" s="414">
        <v>8</v>
      </c>
      <c r="BM150" s="415">
        <v>0.375</v>
      </c>
      <c r="BN150" s="414">
        <v>9</v>
      </c>
      <c r="BO150" s="415">
        <v>0.44444444444444442</v>
      </c>
      <c r="BP150" s="414">
        <f>VLOOKUP(Table8897[[#This Row],[مؤسسات السوق المالية]],'[1]بحسب مؤسسة السوق المالية '!$D$14:$J$217,6,0)</f>
        <v>11</v>
      </c>
      <c r="BQ150" s="415">
        <f>VLOOKUP(Table8897[[#This Row],[مؤسسات السوق المالية]],'[1]بحسب مؤسسة السوق المالية '!$D$14:$J$217,7,0)</f>
        <v>0.45454545454545453</v>
      </c>
    </row>
    <row r="151" spans="3:69" ht="45" customHeight="1" thickBot="1">
      <c r="C151" s="324">
        <v>168</v>
      </c>
      <c r="D151" s="129" t="s">
        <v>774</v>
      </c>
      <c r="E151" s="129" t="s">
        <v>775</v>
      </c>
      <c r="F151" s="237" t="s">
        <v>5</v>
      </c>
      <c r="G151" s="237" t="s">
        <v>5</v>
      </c>
      <c r="H151" s="237" t="s">
        <v>5</v>
      </c>
      <c r="I151" s="237" t="s">
        <v>5</v>
      </c>
      <c r="J151" s="237" t="s">
        <v>5</v>
      </c>
      <c r="K151" s="237" t="s">
        <v>5</v>
      </c>
      <c r="L151" s="237" t="s">
        <v>5</v>
      </c>
      <c r="M151" s="237" t="s">
        <v>5</v>
      </c>
      <c r="N151" s="237" t="s">
        <v>5</v>
      </c>
      <c r="O151" s="237" t="s">
        <v>5</v>
      </c>
      <c r="P151" s="237" t="s">
        <v>5</v>
      </c>
      <c r="Q151" s="237" t="s">
        <v>5</v>
      </c>
      <c r="R151" s="237" t="s">
        <v>5</v>
      </c>
      <c r="S151" s="237" t="s">
        <v>5</v>
      </c>
      <c r="T151" s="237" t="s">
        <v>5</v>
      </c>
      <c r="U151" s="237" t="s">
        <v>5</v>
      </c>
      <c r="V151" s="237" t="s">
        <v>5</v>
      </c>
      <c r="W151" s="237" t="s">
        <v>5</v>
      </c>
      <c r="X151" s="237" t="s">
        <v>5</v>
      </c>
      <c r="Y151" s="237" t="s">
        <v>5</v>
      </c>
      <c r="Z151" s="237" t="s">
        <v>5</v>
      </c>
      <c r="AA151" s="237" t="s">
        <v>5</v>
      </c>
      <c r="AB151" s="237" t="s">
        <v>5</v>
      </c>
      <c r="AC151" s="237" t="s">
        <v>5</v>
      </c>
      <c r="AD151" s="237" t="s">
        <v>5</v>
      </c>
      <c r="AE151" s="237" t="s">
        <v>5</v>
      </c>
      <c r="AF151" s="237" t="s">
        <v>5</v>
      </c>
      <c r="AG151" s="237" t="s">
        <v>5</v>
      </c>
      <c r="AH151" s="237" t="s">
        <v>5</v>
      </c>
      <c r="AI151" s="237" t="s">
        <v>5</v>
      </c>
      <c r="AJ151" s="237" t="s">
        <v>5</v>
      </c>
      <c r="AK151" s="237" t="s">
        <v>5</v>
      </c>
      <c r="AL151" s="237" t="s">
        <v>5</v>
      </c>
      <c r="AM151" s="237" t="s">
        <v>5</v>
      </c>
      <c r="AN151" s="237" t="s">
        <v>5</v>
      </c>
      <c r="AO151" s="237" t="s">
        <v>5</v>
      </c>
      <c r="AP151" s="237" t="s">
        <v>5</v>
      </c>
      <c r="AQ151" s="237" t="s">
        <v>5</v>
      </c>
      <c r="AR151" s="237" t="s">
        <v>5</v>
      </c>
      <c r="AS151" s="237" t="s">
        <v>5</v>
      </c>
      <c r="AT151" s="237" t="s">
        <v>5</v>
      </c>
      <c r="AU151" s="237" t="s">
        <v>5</v>
      </c>
      <c r="AV151" s="237" t="s">
        <v>5</v>
      </c>
      <c r="AW151" s="237" t="s">
        <v>5</v>
      </c>
      <c r="AX151" s="237" t="s">
        <v>5</v>
      </c>
      <c r="AY151" s="237" t="s">
        <v>5</v>
      </c>
      <c r="AZ151" s="237" t="s">
        <v>5</v>
      </c>
      <c r="BA151" s="237" t="s">
        <v>5</v>
      </c>
      <c r="BB151" s="237" t="s">
        <v>5</v>
      </c>
      <c r="BC151" s="237" t="s">
        <v>5</v>
      </c>
      <c r="BD151" s="237" t="s">
        <v>5</v>
      </c>
      <c r="BE151" s="237" t="s">
        <v>5</v>
      </c>
      <c r="BF151" s="302">
        <v>5</v>
      </c>
      <c r="BG151" s="326">
        <v>0.4</v>
      </c>
      <c r="BH151" s="323">
        <v>5</v>
      </c>
      <c r="BI151" s="325">
        <v>0.4</v>
      </c>
      <c r="BJ151" s="323">
        <v>5</v>
      </c>
      <c r="BK151" s="132">
        <v>0.4</v>
      </c>
      <c r="BL151" s="414">
        <v>6</v>
      </c>
      <c r="BM151" s="415">
        <v>0.5</v>
      </c>
      <c r="BN151" s="414">
        <v>10</v>
      </c>
      <c r="BO151" s="415">
        <v>0.4</v>
      </c>
      <c r="BP151" s="414">
        <f>VLOOKUP(Table8897[[#This Row],[مؤسسات السوق المالية]],'[1]بحسب مؤسسة السوق المالية '!$D$14:$J$217,6,0)</f>
        <v>11</v>
      </c>
      <c r="BQ151" s="415">
        <f>VLOOKUP(Table8897[[#This Row],[مؤسسات السوق المالية]],'[1]بحسب مؤسسة السوق المالية '!$D$14:$J$217,7,0)</f>
        <v>0.36363636363636365</v>
      </c>
    </row>
    <row r="152" spans="3:69" ht="45" customHeight="1" thickBot="1">
      <c r="C152" s="324">
        <v>170</v>
      </c>
      <c r="D152" s="129" t="s">
        <v>779</v>
      </c>
      <c r="E152" s="129" t="s">
        <v>780</v>
      </c>
      <c r="F152" s="131" t="s">
        <v>5</v>
      </c>
      <c r="G152" s="132" t="s">
        <v>5</v>
      </c>
      <c r="H152" s="131" t="s">
        <v>5</v>
      </c>
      <c r="I152" s="132" t="s">
        <v>5</v>
      </c>
      <c r="J152" s="131" t="s">
        <v>5</v>
      </c>
      <c r="K152" s="132" t="s">
        <v>5</v>
      </c>
      <c r="L152" s="131" t="s">
        <v>5</v>
      </c>
      <c r="M152" s="132" t="s">
        <v>5</v>
      </c>
      <c r="N152" s="131" t="s">
        <v>5</v>
      </c>
      <c r="O152" s="132" t="s">
        <v>5</v>
      </c>
      <c r="P152" s="131" t="s">
        <v>5</v>
      </c>
      <c r="Q152" s="132" t="s">
        <v>5</v>
      </c>
      <c r="R152" s="131" t="s">
        <v>5</v>
      </c>
      <c r="S152" s="132" t="s">
        <v>5</v>
      </c>
      <c r="T152" s="131" t="s">
        <v>5</v>
      </c>
      <c r="U152" s="132" t="s">
        <v>5</v>
      </c>
      <c r="V152" s="131" t="s">
        <v>5</v>
      </c>
      <c r="W152" s="132" t="s">
        <v>5</v>
      </c>
      <c r="X152" s="131" t="s">
        <v>5</v>
      </c>
      <c r="Y152" s="132" t="s">
        <v>5</v>
      </c>
      <c r="Z152" s="131" t="s">
        <v>5</v>
      </c>
      <c r="AA152" s="132" t="s">
        <v>5</v>
      </c>
      <c r="AB152" s="131" t="s">
        <v>5</v>
      </c>
      <c r="AC152" s="132" t="s">
        <v>5</v>
      </c>
      <c r="AD152" s="131" t="s">
        <v>5</v>
      </c>
      <c r="AE152" s="132" t="s">
        <v>5</v>
      </c>
      <c r="AF152" s="131" t="s">
        <v>5</v>
      </c>
      <c r="AG152" s="132" t="s">
        <v>5</v>
      </c>
      <c r="AH152" s="131" t="s">
        <v>5</v>
      </c>
      <c r="AI152" s="132" t="s">
        <v>5</v>
      </c>
      <c r="AJ152" s="131">
        <v>2</v>
      </c>
      <c r="AK152" s="132">
        <v>1</v>
      </c>
      <c r="AL152" s="131">
        <v>4</v>
      </c>
      <c r="AM152" s="132">
        <v>0.75</v>
      </c>
      <c r="AN152" s="131">
        <v>5</v>
      </c>
      <c r="AO152" s="132">
        <v>0.6</v>
      </c>
      <c r="AP152" s="131">
        <v>4</v>
      </c>
      <c r="AQ152" s="132">
        <v>0.75</v>
      </c>
      <c r="AR152" s="131">
        <v>5</v>
      </c>
      <c r="AS152" s="132">
        <v>0.6</v>
      </c>
      <c r="AT152" s="131">
        <v>6</v>
      </c>
      <c r="AU152" s="132">
        <v>0.5</v>
      </c>
      <c r="AV152" s="131">
        <v>8</v>
      </c>
      <c r="AW152" s="132">
        <v>0.38</v>
      </c>
      <c r="AX152" s="131">
        <v>7</v>
      </c>
      <c r="AY152" s="132">
        <v>0.42857142857142855</v>
      </c>
      <c r="AZ152" s="131">
        <v>7</v>
      </c>
      <c r="BA152" s="132">
        <v>0.42857142857142855</v>
      </c>
      <c r="BB152" s="131">
        <v>8</v>
      </c>
      <c r="BC152" s="132">
        <v>0.375</v>
      </c>
      <c r="BD152" s="131">
        <v>9</v>
      </c>
      <c r="BE152" s="132">
        <v>0.33333333333333331</v>
      </c>
      <c r="BF152" s="323">
        <v>9</v>
      </c>
      <c r="BG152" s="325">
        <v>0.33333333333333331</v>
      </c>
      <c r="BH152" s="323">
        <v>9</v>
      </c>
      <c r="BI152" s="325">
        <v>0.33333333333333331</v>
      </c>
      <c r="BJ152" s="323">
        <v>9</v>
      </c>
      <c r="BK152" s="132">
        <v>0.33</v>
      </c>
      <c r="BL152" s="414">
        <v>9</v>
      </c>
      <c r="BM152" s="415">
        <v>0.33333333333333331</v>
      </c>
      <c r="BN152" s="414">
        <v>10</v>
      </c>
      <c r="BO152" s="415">
        <v>0.4</v>
      </c>
      <c r="BP152" s="414">
        <f>VLOOKUP(Table8897[[#This Row],[مؤسسات السوق المالية]],'[1]بحسب مؤسسة السوق المالية '!$D$14:$J$217,6,0)</f>
        <v>11</v>
      </c>
      <c r="BQ152" s="415">
        <f>VLOOKUP(Table8897[[#This Row],[مؤسسات السوق المالية]],'[1]بحسب مؤسسة السوق المالية '!$D$14:$J$217,7,0)</f>
        <v>0.45454545454545453</v>
      </c>
    </row>
    <row r="153" spans="3:69" ht="45" customHeight="1" thickBot="1">
      <c r="C153" s="324">
        <v>54</v>
      </c>
      <c r="D153" s="129" t="s">
        <v>681</v>
      </c>
      <c r="E153" s="129" t="s">
        <v>682</v>
      </c>
      <c r="F153" s="131" t="s">
        <v>5</v>
      </c>
      <c r="G153" s="132" t="s">
        <v>5</v>
      </c>
      <c r="H153" s="131" t="s">
        <v>5</v>
      </c>
      <c r="I153" s="132" t="s">
        <v>5</v>
      </c>
      <c r="J153" s="131" t="s">
        <v>5</v>
      </c>
      <c r="K153" s="132" t="s">
        <v>5</v>
      </c>
      <c r="L153" s="131" t="s">
        <v>5</v>
      </c>
      <c r="M153" s="132" t="s">
        <v>5</v>
      </c>
      <c r="N153" s="131" t="s">
        <v>5</v>
      </c>
      <c r="O153" s="132" t="s">
        <v>5</v>
      </c>
      <c r="P153" s="131" t="s">
        <v>5</v>
      </c>
      <c r="Q153" s="132" t="s">
        <v>5</v>
      </c>
      <c r="R153" s="131" t="s">
        <v>5</v>
      </c>
      <c r="S153" s="132" t="s">
        <v>5</v>
      </c>
      <c r="T153" s="131" t="s">
        <v>5</v>
      </c>
      <c r="U153" s="132" t="s">
        <v>5</v>
      </c>
      <c r="V153" s="131" t="s">
        <v>5</v>
      </c>
      <c r="W153" s="132" t="s">
        <v>5</v>
      </c>
      <c r="X153" s="131" t="s">
        <v>5</v>
      </c>
      <c r="Y153" s="132" t="s">
        <v>5</v>
      </c>
      <c r="Z153" s="131" t="s">
        <v>5</v>
      </c>
      <c r="AA153" s="132" t="s">
        <v>5</v>
      </c>
      <c r="AB153" s="131" t="s">
        <v>5</v>
      </c>
      <c r="AC153" s="132" t="s">
        <v>5</v>
      </c>
      <c r="AD153" s="131" t="s">
        <v>5</v>
      </c>
      <c r="AE153" s="132" t="s">
        <v>5</v>
      </c>
      <c r="AF153" s="131" t="s">
        <v>5</v>
      </c>
      <c r="AG153" s="132" t="s">
        <v>5</v>
      </c>
      <c r="AH153" s="131" t="s">
        <v>5</v>
      </c>
      <c r="AI153" s="132" t="s">
        <v>5</v>
      </c>
      <c r="AJ153" s="131" t="s">
        <v>5</v>
      </c>
      <c r="AK153" s="132" t="s">
        <v>5</v>
      </c>
      <c r="AL153" s="131" t="s">
        <v>5</v>
      </c>
      <c r="AM153" s="132" t="s">
        <v>5</v>
      </c>
      <c r="AN153" s="131" t="s">
        <v>5</v>
      </c>
      <c r="AO153" s="132" t="s">
        <v>5</v>
      </c>
      <c r="AP153" s="131" t="s">
        <v>5</v>
      </c>
      <c r="AQ153" s="132" t="s">
        <v>5</v>
      </c>
      <c r="AR153" s="131" t="s">
        <v>5</v>
      </c>
      <c r="AS153" s="132" t="s">
        <v>5</v>
      </c>
      <c r="AT153" s="131">
        <v>9</v>
      </c>
      <c r="AU153" s="132">
        <v>0.66666666666666663</v>
      </c>
      <c r="AV153" s="131">
        <v>9</v>
      </c>
      <c r="AW153" s="132">
        <v>0.67</v>
      </c>
      <c r="AX153" s="131">
        <v>14</v>
      </c>
      <c r="AY153" s="132">
        <v>0.8571428571428571</v>
      </c>
      <c r="AZ153" s="131">
        <v>14</v>
      </c>
      <c r="BA153" s="132">
        <v>0.7142857142857143</v>
      </c>
      <c r="BB153" s="131">
        <v>20</v>
      </c>
      <c r="BC153" s="132">
        <v>0.7</v>
      </c>
      <c r="BD153" s="131">
        <v>20</v>
      </c>
      <c r="BE153" s="132">
        <v>0.7</v>
      </c>
      <c r="BF153" s="323">
        <v>21</v>
      </c>
      <c r="BG153" s="325">
        <v>0.76190476190476186</v>
      </c>
      <c r="BH153" s="323">
        <v>17</v>
      </c>
      <c r="BI153" s="325">
        <v>0.82352941176470584</v>
      </c>
      <c r="BJ153" s="323">
        <v>15</v>
      </c>
      <c r="BK153" s="132">
        <v>0.8</v>
      </c>
      <c r="BL153" s="414">
        <v>13</v>
      </c>
      <c r="BM153" s="415">
        <v>0.61538461538461542</v>
      </c>
      <c r="BN153" s="414">
        <v>10</v>
      </c>
      <c r="BO153" s="415">
        <v>0.8</v>
      </c>
      <c r="BP153" s="414">
        <f>VLOOKUP(Table8897[[#This Row],[مؤسسات السوق المالية]],'[1]بحسب مؤسسة السوق المالية '!$D$14:$J$217,6,0)</f>
        <v>10</v>
      </c>
      <c r="BQ153" s="415">
        <f>VLOOKUP(Table8897[[#This Row],[مؤسسات السوق المالية]],'[1]بحسب مؤسسة السوق المالية '!$D$14:$J$217,7,0)</f>
        <v>0.9</v>
      </c>
    </row>
    <row r="154" spans="3:69" ht="45" customHeight="1" thickBot="1">
      <c r="C154" s="324">
        <v>63</v>
      </c>
      <c r="D154" s="129" t="s">
        <v>477</v>
      </c>
      <c r="E154" s="129" t="s">
        <v>478</v>
      </c>
      <c r="F154" s="237" t="s">
        <v>5</v>
      </c>
      <c r="G154" s="237" t="s">
        <v>5</v>
      </c>
      <c r="H154" s="237" t="s">
        <v>5</v>
      </c>
      <c r="I154" s="237" t="s">
        <v>5</v>
      </c>
      <c r="J154" s="237" t="s">
        <v>5</v>
      </c>
      <c r="K154" s="237" t="s">
        <v>5</v>
      </c>
      <c r="L154" s="237" t="s">
        <v>5</v>
      </c>
      <c r="M154" s="237" t="s">
        <v>5</v>
      </c>
      <c r="N154" s="237" t="s">
        <v>5</v>
      </c>
      <c r="O154" s="237" t="s">
        <v>5</v>
      </c>
      <c r="P154" s="237" t="s">
        <v>5</v>
      </c>
      <c r="Q154" s="237" t="s">
        <v>5</v>
      </c>
      <c r="R154" s="237" t="s">
        <v>5</v>
      </c>
      <c r="S154" s="237" t="s">
        <v>5</v>
      </c>
      <c r="T154" s="237" t="s">
        <v>5</v>
      </c>
      <c r="U154" s="237" t="s">
        <v>5</v>
      </c>
      <c r="V154" s="237" t="s">
        <v>5</v>
      </c>
      <c r="W154" s="237" t="s">
        <v>5</v>
      </c>
      <c r="X154" s="237" t="s">
        <v>5</v>
      </c>
      <c r="Y154" s="237" t="s">
        <v>5</v>
      </c>
      <c r="Z154" s="237" t="s">
        <v>5</v>
      </c>
      <c r="AA154" s="237" t="s">
        <v>5</v>
      </c>
      <c r="AB154" s="237" t="s">
        <v>5</v>
      </c>
      <c r="AC154" s="237" t="s">
        <v>5</v>
      </c>
      <c r="AD154" s="237" t="s">
        <v>5</v>
      </c>
      <c r="AE154" s="237" t="s">
        <v>5</v>
      </c>
      <c r="AF154" s="237" t="s">
        <v>5</v>
      </c>
      <c r="AG154" s="237" t="s">
        <v>5</v>
      </c>
      <c r="AH154" s="237" t="s">
        <v>5</v>
      </c>
      <c r="AI154" s="237" t="s">
        <v>5</v>
      </c>
      <c r="AJ154" s="237" t="s">
        <v>5</v>
      </c>
      <c r="AK154" s="237" t="s">
        <v>5</v>
      </c>
      <c r="AL154" s="237" t="s">
        <v>5</v>
      </c>
      <c r="AM154" s="237" t="s">
        <v>5</v>
      </c>
      <c r="AN154" s="237" t="s">
        <v>5</v>
      </c>
      <c r="AO154" s="237" t="s">
        <v>5</v>
      </c>
      <c r="AP154" s="237" t="s">
        <v>5</v>
      </c>
      <c r="AQ154" s="237" t="s">
        <v>5</v>
      </c>
      <c r="AR154" s="237" t="s">
        <v>5</v>
      </c>
      <c r="AS154" s="237" t="s">
        <v>5</v>
      </c>
      <c r="AT154" s="237" t="s">
        <v>5</v>
      </c>
      <c r="AU154" s="237" t="s">
        <v>5</v>
      </c>
      <c r="AV154" s="237" t="s">
        <v>5</v>
      </c>
      <c r="AW154" s="237" t="s">
        <v>5</v>
      </c>
      <c r="AX154" s="237" t="s">
        <v>5</v>
      </c>
      <c r="AY154" s="237" t="s">
        <v>5</v>
      </c>
      <c r="AZ154" s="237" t="s">
        <v>5</v>
      </c>
      <c r="BA154" s="237" t="s">
        <v>5</v>
      </c>
      <c r="BB154" s="237" t="s">
        <v>5</v>
      </c>
      <c r="BC154" s="237" t="s">
        <v>5</v>
      </c>
      <c r="BD154" s="237" t="s">
        <v>5</v>
      </c>
      <c r="BE154" s="237" t="s">
        <v>5</v>
      </c>
      <c r="BF154" s="302">
        <v>9</v>
      </c>
      <c r="BG154" s="326">
        <v>0.55555555555555558</v>
      </c>
      <c r="BH154" s="323">
        <v>10</v>
      </c>
      <c r="BI154" s="325">
        <v>0.5</v>
      </c>
      <c r="BJ154" s="323">
        <v>10</v>
      </c>
      <c r="BK154" s="132">
        <v>0.5</v>
      </c>
      <c r="BL154" s="414">
        <v>10</v>
      </c>
      <c r="BM154" s="415">
        <v>0.7</v>
      </c>
      <c r="BN154" s="414">
        <v>9</v>
      </c>
      <c r="BO154" s="415">
        <v>0.77777777777777779</v>
      </c>
      <c r="BP154" s="414">
        <f>VLOOKUP(Table8897[[#This Row],[مؤسسات السوق المالية]],'[1]بحسب مؤسسة السوق المالية '!$D$14:$J$217,6,0)</f>
        <v>10</v>
      </c>
      <c r="BQ154" s="415">
        <f>VLOOKUP(Table8897[[#This Row],[مؤسسات السوق المالية]],'[1]بحسب مؤسسة السوق المالية '!$D$14:$J$217,7,0)</f>
        <v>0.8</v>
      </c>
    </row>
    <row r="155" spans="3:69" ht="45" customHeight="1" thickBot="1">
      <c r="C155" s="324">
        <v>145</v>
      </c>
      <c r="D155" s="129" t="s">
        <v>772</v>
      </c>
      <c r="E155" s="129" t="s">
        <v>773</v>
      </c>
      <c r="F155" s="131" t="s">
        <v>5</v>
      </c>
      <c r="G155" s="131" t="s">
        <v>5</v>
      </c>
      <c r="H155" s="131" t="s">
        <v>5</v>
      </c>
      <c r="I155" s="131" t="s">
        <v>5</v>
      </c>
      <c r="J155" s="131" t="s">
        <v>5</v>
      </c>
      <c r="K155" s="131" t="s">
        <v>5</v>
      </c>
      <c r="L155" s="131" t="s">
        <v>5</v>
      </c>
      <c r="M155" s="131" t="s">
        <v>5</v>
      </c>
      <c r="N155" s="131" t="s">
        <v>5</v>
      </c>
      <c r="O155" s="131" t="s">
        <v>5</v>
      </c>
      <c r="P155" s="131" t="s">
        <v>5</v>
      </c>
      <c r="Q155" s="131" t="s">
        <v>5</v>
      </c>
      <c r="R155" s="131" t="s">
        <v>5</v>
      </c>
      <c r="S155" s="131" t="s">
        <v>5</v>
      </c>
      <c r="T155" s="131" t="s">
        <v>5</v>
      </c>
      <c r="U155" s="131" t="s">
        <v>5</v>
      </c>
      <c r="V155" s="131" t="s">
        <v>5</v>
      </c>
      <c r="W155" s="131" t="s">
        <v>5</v>
      </c>
      <c r="X155" s="131" t="s">
        <v>5</v>
      </c>
      <c r="Y155" s="131" t="s">
        <v>5</v>
      </c>
      <c r="Z155" s="131" t="s">
        <v>5</v>
      </c>
      <c r="AA155" s="131" t="s">
        <v>5</v>
      </c>
      <c r="AB155" s="131" t="s">
        <v>5</v>
      </c>
      <c r="AC155" s="131" t="s">
        <v>5</v>
      </c>
      <c r="AD155" s="131" t="s">
        <v>5</v>
      </c>
      <c r="AE155" s="131" t="s">
        <v>5</v>
      </c>
      <c r="AF155" s="131" t="s">
        <v>5</v>
      </c>
      <c r="AG155" s="131" t="s">
        <v>5</v>
      </c>
      <c r="AH155" s="131" t="s">
        <v>5</v>
      </c>
      <c r="AI155" s="131" t="s">
        <v>5</v>
      </c>
      <c r="AJ155" s="131" t="s">
        <v>5</v>
      </c>
      <c r="AK155" s="131" t="s">
        <v>5</v>
      </c>
      <c r="AL155" s="131" t="s">
        <v>5</v>
      </c>
      <c r="AM155" s="131" t="s">
        <v>5</v>
      </c>
      <c r="AN155" s="131" t="s">
        <v>5</v>
      </c>
      <c r="AO155" s="131" t="s">
        <v>5</v>
      </c>
      <c r="AP155" s="131" t="s">
        <v>5</v>
      </c>
      <c r="AQ155" s="131" t="s">
        <v>5</v>
      </c>
      <c r="AR155" s="131" t="s">
        <v>5</v>
      </c>
      <c r="AS155" s="131" t="s">
        <v>5</v>
      </c>
      <c r="AT155" s="131" t="s">
        <v>5</v>
      </c>
      <c r="AU155" s="131" t="s">
        <v>5</v>
      </c>
      <c r="AV155" s="131" t="s">
        <v>5</v>
      </c>
      <c r="AW155" s="131" t="s">
        <v>5</v>
      </c>
      <c r="AX155" s="131" t="s">
        <v>5</v>
      </c>
      <c r="AY155" s="131" t="s">
        <v>5</v>
      </c>
      <c r="AZ155" s="131" t="s">
        <v>5</v>
      </c>
      <c r="BA155" s="131" t="s">
        <v>5</v>
      </c>
      <c r="BB155" s="131" t="s">
        <v>5</v>
      </c>
      <c r="BC155" s="131" t="s">
        <v>5</v>
      </c>
      <c r="BD155" s="131">
        <v>1</v>
      </c>
      <c r="BE155" s="131">
        <v>1</v>
      </c>
      <c r="BF155" s="323">
        <v>5</v>
      </c>
      <c r="BG155" s="325">
        <v>0.4</v>
      </c>
      <c r="BH155" s="323">
        <v>5</v>
      </c>
      <c r="BI155" s="325">
        <v>0.4</v>
      </c>
      <c r="BJ155" s="323">
        <v>9</v>
      </c>
      <c r="BK155" s="132">
        <v>0.56000000000000005</v>
      </c>
      <c r="BL155" s="414">
        <v>9</v>
      </c>
      <c r="BM155" s="415">
        <v>0.55555555555555558</v>
      </c>
      <c r="BN155" s="414">
        <v>9</v>
      </c>
      <c r="BO155" s="415">
        <v>0.55555555555555558</v>
      </c>
      <c r="BP155" s="414">
        <f>VLOOKUP(Table8897[[#This Row],[مؤسسات السوق المالية]],'[1]بحسب مؤسسة السوق المالية '!$D$14:$J$217,6,0)</f>
        <v>10</v>
      </c>
      <c r="BQ155" s="415">
        <f>VLOOKUP(Table8897[[#This Row],[مؤسسات السوق المالية]],'[1]بحسب مؤسسة السوق المالية '!$D$14:$J$217,7,0)</f>
        <v>0.6</v>
      </c>
    </row>
    <row r="156" spans="3:69" ht="45" customHeight="1" thickBot="1">
      <c r="C156" s="324">
        <v>32</v>
      </c>
      <c r="D156" s="129" t="s">
        <v>820</v>
      </c>
      <c r="E156" s="129" t="s">
        <v>821</v>
      </c>
      <c r="F156" s="131" t="s">
        <v>5</v>
      </c>
      <c r="G156" s="131" t="s">
        <v>5</v>
      </c>
      <c r="H156" s="131" t="s">
        <v>5</v>
      </c>
      <c r="I156" s="131" t="s">
        <v>5</v>
      </c>
      <c r="J156" s="131" t="s">
        <v>5</v>
      </c>
      <c r="K156" s="131" t="s">
        <v>5</v>
      </c>
      <c r="L156" s="131" t="s">
        <v>5</v>
      </c>
      <c r="M156" s="131" t="s">
        <v>5</v>
      </c>
      <c r="N156" s="131" t="s">
        <v>5</v>
      </c>
      <c r="O156" s="131" t="s">
        <v>5</v>
      </c>
      <c r="P156" s="131" t="s">
        <v>5</v>
      </c>
      <c r="Q156" s="131" t="s">
        <v>5</v>
      </c>
      <c r="R156" s="131" t="s">
        <v>5</v>
      </c>
      <c r="S156" s="131" t="s">
        <v>5</v>
      </c>
      <c r="T156" s="131" t="s">
        <v>5</v>
      </c>
      <c r="U156" s="131" t="s">
        <v>5</v>
      </c>
      <c r="V156" s="131" t="s">
        <v>5</v>
      </c>
      <c r="W156" s="131" t="s">
        <v>5</v>
      </c>
      <c r="X156" s="131" t="s">
        <v>5</v>
      </c>
      <c r="Y156" s="131" t="s">
        <v>5</v>
      </c>
      <c r="Z156" s="131" t="s">
        <v>5</v>
      </c>
      <c r="AA156" s="131" t="s">
        <v>5</v>
      </c>
      <c r="AB156" s="131" t="s">
        <v>5</v>
      </c>
      <c r="AC156" s="131" t="s">
        <v>5</v>
      </c>
      <c r="AD156" s="131" t="s">
        <v>5</v>
      </c>
      <c r="AE156" s="131" t="s">
        <v>5</v>
      </c>
      <c r="AF156" s="131" t="s">
        <v>5</v>
      </c>
      <c r="AG156" s="131" t="s">
        <v>5</v>
      </c>
      <c r="AH156" s="131" t="s">
        <v>5</v>
      </c>
      <c r="AI156" s="131" t="s">
        <v>5</v>
      </c>
      <c r="AJ156" s="131" t="s">
        <v>5</v>
      </c>
      <c r="AK156" s="131" t="s">
        <v>5</v>
      </c>
      <c r="AL156" s="131" t="s">
        <v>5</v>
      </c>
      <c r="AM156" s="131" t="s">
        <v>5</v>
      </c>
      <c r="AN156" s="131" t="s">
        <v>5</v>
      </c>
      <c r="AO156" s="131" t="s">
        <v>5</v>
      </c>
      <c r="AP156" s="131" t="s">
        <v>5</v>
      </c>
      <c r="AQ156" s="131" t="s">
        <v>5</v>
      </c>
      <c r="AR156" s="131" t="s">
        <v>5</v>
      </c>
      <c r="AS156" s="131" t="s">
        <v>5</v>
      </c>
      <c r="AT156" s="131" t="s">
        <v>5</v>
      </c>
      <c r="AU156" s="131" t="s">
        <v>5</v>
      </c>
      <c r="AV156" s="131" t="s">
        <v>5</v>
      </c>
      <c r="AW156" s="131" t="s">
        <v>5</v>
      </c>
      <c r="AX156" s="131" t="s">
        <v>5</v>
      </c>
      <c r="AY156" s="131" t="s">
        <v>5</v>
      </c>
      <c r="AZ156" s="131" t="s">
        <v>5</v>
      </c>
      <c r="BA156" s="131" t="s">
        <v>5</v>
      </c>
      <c r="BB156" s="131" t="s">
        <v>5</v>
      </c>
      <c r="BC156" s="131" t="s">
        <v>5</v>
      </c>
      <c r="BD156" s="131" t="s">
        <v>5</v>
      </c>
      <c r="BE156" s="131" t="s">
        <v>5</v>
      </c>
      <c r="BF156" s="302">
        <v>0</v>
      </c>
      <c r="BG156" s="325">
        <v>0</v>
      </c>
      <c r="BH156" s="302">
        <v>0</v>
      </c>
      <c r="BI156" s="325">
        <v>0</v>
      </c>
      <c r="BJ156" s="302">
        <v>4</v>
      </c>
      <c r="BK156" s="132">
        <v>1</v>
      </c>
      <c r="BL156" s="414">
        <v>7</v>
      </c>
      <c r="BM156" s="415">
        <v>0.8571428571428571</v>
      </c>
      <c r="BN156" s="414">
        <v>7</v>
      </c>
      <c r="BO156" s="415">
        <v>0.8571428571428571</v>
      </c>
      <c r="BP156" s="414">
        <f>VLOOKUP(Table8897[[#This Row],[مؤسسات السوق المالية]],'[1]بحسب مؤسسة السوق المالية '!$D$14:$J$217,6,0)</f>
        <v>9</v>
      </c>
      <c r="BQ156" s="415">
        <f>VLOOKUP(Table8897[[#This Row],[مؤسسات السوق المالية]],'[1]بحسب مؤسسة السوق المالية '!$D$14:$J$217,7,0)</f>
        <v>0.77777777777777779</v>
      </c>
    </row>
    <row r="157" spans="3:69" ht="45" customHeight="1" thickBot="1">
      <c r="C157" s="324">
        <v>61</v>
      </c>
      <c r="D157" s="129" t="s">
        <v>703</v>
      </c>
      <c r="E157" s="129" t="s">
        <v>704</v>
      </c>
      <c r="F157" s="131" t="s">
        <v>5</v>
      </c>
      <c r="G157" s="132" t="s">
        <v>5</v>
      </c>
      <c r="H157" s="131" t="s">
        <v>5</v>
      </c>
      <c r="I157" s="132" t="s">
        <v>5</v>
      </c>
      <c r="J157" s="131" t="s">
        <v>5</v>
      </c>
      <c r="K157" s="132" t="s">
        <v>5</v>
      </c>
      <c r="L157" s="131" t="s">
        <v>5</v>
      </c>
      <c r="M157" s="132" t="s">
        <v>5</v>
      </c>
      <c r="N157" s="131" t="s">
        <v>5</v>
      </c>
      <c r="O157" s="132" t="s">
        <v>5</v>
      </c>
      <c r="P157" s="131" t="s">
        <v>5</v>
      </c>
      <c r="Q157" s="132" t="s">
        <v>5</v>
      </c>
      <c r="R157" s="131" t="s">
        <v>5</v>
      </c>
      <c r="S157" s="132" t="s">
        <v>5</v>
      </c>
      <c r="T157" s="131" t="s">
        <v>5</v>
      </c>
      <c r="U157" s="132" t="s">
        <v>5</v>
      </c>
      <c r="V157" s="131" t="s">
        <v>5</v>
      </c>
      <c r="W157" s="132" t="s">
        <v>5</v>
      </c>
      <c r="X157" s="131" t="s">
        <v>5</v>
      </c>
      <c r="Y157" s="132" t="s">
        <v>5</v>
      </c>
      <c r="Z157" s="131" t="s">
        <v>5</v>
      </c>
      <c r="AA157" s="132" t="s">
        <v>5</v>
      </c>
      <c r="AB157" s="131" t="s">
        <v>5</v>
      </c>
      <c r="AC157" s="132" t="s">
        <v>5</v>
      </c>
      <c r="AD157" s="131" t="s">
        <v>5</v>
      </c>
      <c r="AE157" s="132" t="s">
        <v>5</v>
      </c>
      <c r="AF157" s="131">
        <v>1</v>
      </c>
      <c r="AG157" s="132">
        <v>0</v>
      </c>
      <c r="AH157" s="131">
        <v>3</v>
      </c>
      <c r="AI157" s="132">
        <v>0.33333333333333331</v>
      </c>
      <c r="AJ157" s="131">
        <v>6</v>
      </c>
      <c r="AK157" s="132">
        <v>0.66666666666666663</v>
      </c>
      <c r="AL157" s="131">
        <v>8</v>
      </c>
      <c r="AM157" s="132">
        <v>0.625</v>
      </c>
      <c r="AN157" s="131">
        <v>5</v>
      </c>
      <c r="AO157" s="132">
        <v>0.6</v>
      </c>
      <c r="AP157" s="131">
        <v>8</v>
      </c>
      <c r="AQ157" s="132">
        <v>0.75</v>
      </c>
      <c r="AR157" s="131">
        <v>8</v>
      </c>
      <c r="AS157" s="132">
        <v>0.75</v>
      </c>
      <c r="AT157" s="131">
        <v>8</v>
      </c>
      <c r="AU157" s="132">
        <v>0.625</v>
      </c>
      <c r="AV157" s="131">
        <v>9</v>
      </c>
      <c r="AW157" s="132">
        <v>0.67</v>
      </c>
      <c r="AX157" s="131">
        <v>10</v>
      </c>
      <c r="AY157" s="132">
        <v>0.5</v>
      </c>
      <c r="AZ157" s="131">
        <v>11</v>
      </c>
      <c r="BA157" s="132">
        <v>0.63636363636363635</v>
      </c>
      <c r="BB157" s="131">
        <v>12</v>
      </c>
      <c r="BC157" s="132">
        <v>0.66666666666666663</v>
      </c>
      <c r="BD157" s="131">
        <v>7</v>
      </c>
      <c r="BE157" s="132">
        <v>0.7142857142857143</v>
      </c>
      <c r="BF157" s="323">
        <v>11</v>
      </c>
      <c r="BG157" s="325">
        <v>0.72727272727272729</v>
      </c>
      <c r="BH157" s="323">
        <v>12</v>
      </c>
      <c r="BI157" s="325">
        <v>0.75</v>
      </c>
      <c r="BJ157" s="323">
        <v>10</v>
      </c>
      <c r="BK157" s="132">
        <v>0.8</v>
      </c>
      <c r="BL157" s="414">
        <v>8</v>
      </c>
      <c r="BM157" s="415">
        <v>0.75</v>
      </c>
      <c r="BN157" s="414">
        <v>9</v>
      </c>
      <c r="BO157" s="415">
        <v>0.77777777777777779</v>
      </c>
      <c r="BP157" s="414">
        <f>VLOOKUP(Table8897[[#This Row],[مؤسسات السوق المالية]],'[1]بحسب مؤسسة السوق المالية '!$D$14:$J$217,6,0)</f>
        <v>9</v>
      </c>
      <c r="BQ157" s="415">
        <f>VLOOKUP(Table8897[[#This Row],[مؤسسات السوق المالية]],'[1]بحسب مؤسسة السوق المالية '!$D$14:$J$217,7,0)</f>
        <v>0.66666666666666663</v>
      </c>
    </row>
    <row r="158" spans="3:69" ht="45" customHeight="1" thickBot="1">
      <c r="C158" s="324">
        <v>78</v>
      </c>
      <c r="D158" s="129" t="s">
        <v>714</v>
      </c>
      <c r="E158" s="129" t="s">
        <v>715</v>
      </c>
      <c r="F158" s="131" t="s">
        <v>5</v>
      </c>
      <c r="G158" s="132" t="s">
        <v>5</v>
      </c>
      <c r="H158" s="131" t="s">
        <v>5</v>
      </c>
      <c r="I158" s="132" t="s">
        <v>5</v>
      </c>
      <c r="J158" s="131" t="s">
        <v>5</v>
      </c>
      <c r="K158" s="132" t="s">
        <v>5</v>
      </c>
      <c r="L158" s="131" t="s">
        <v>5</v>
      </c>
      <c r="M158" s="132" t="s">
        <v>5</v>
      </c>
      <c r="N158" s="131" t="s">
        <v>5</v>
      </c>
      <c r="O158" s="132" t="s">
        <v>5</v>
      </c>
      <c r="P158" s="131" t="s">
        <v>5</v>
      </c>
      <c r="Q158" s="132" t="s">
        <v>5</v>
      </c>
      <c r="R158" s="131" t="s">
        <v>5</v>
      </c>
      <c r="S158" s="132" t="s">
        <v>5</v>
      </c>
      <c r="T158" s="131" t="s">
        <v>5</v>
      </c>
      <c r="U158" s="132" t="s">
        <v>5</v>
      </c>
      <c r="V158" s="131" t="s">
        <v>5</v>
      </c>
      <c r="W158" s="132" t="s">
        <v>5</v>
      </c>
      <c r="X158" s="131" t="s">
        <v>5</v>
      </c>
      <c r="Y158" s="132" t="s">
        <v>5</v>
      </c>
      <c r="Z158" s="131" t="s">
        <v>5</v>
      </c>
      <c r="AA158" s="132" t="s">
        <v>5</v>
      </c>
      <c r="AB158" s="131" t="s">
        <v>5</v>
      </c>
      <c r="AC158" s="132" t="s">
        <v>5</v>
      </c>
      <c r="AD158" s="131" t="s">
        <v>5</v>
      </c>
      <c r="AE158" s="132" t="s">
        <v>5</v>
      </c>
      <c r="AF158" s="131" t="s">
        <v>5</v>
      </c>
      <c r="AG158" s="132" t="s">
        <v>5</v>
      </c>
      <c r="AH158" s="131" t="s">
        <v>5</v>
      </c>
      <c r="AI158" s="132" t="s">
        <v>5</v>
      </c>
      <c r="AJ158" s="131" t="s">
        <v>5</v>
      </c>
      <c r="AK158" s="132" t="s">
        <v>5</v>
      </c>
      <c r="AL158" s="131" t="s">
        <v>5</v>
      </c>
      <c r="AM158" s="132" t="s">
        <v>5</v>
      </c>
      <c r="AN158" s="131">
        <v>0</v>
      </c>
      <c r="AO158" s="132">
        <v>0</v>
      </c>
      <c r="AP158" s="131">
        <v>3</v>
      </c>
      <c r="AQ158" s="132">
        <v>1</v>
      </c>
      <c r="AR158" s="131">
        <v>4</v>
      </c>
      <c r="AS158" s="132">
        <v>1</v>
      </c>
      <c r="AT158" s="131">
        <v>4</v>
      </c>
      <c r="AU158" s="132">
        <v>1</v>
      </c>
      <c r="AV158" s="131">
        <v>5</v>
      </c>
      <c r="AW158" s="132">
        <v>1</v>
      </c>
      <c r="AX158" s="131">
        <v>5</v>
      </c>
      <c r="AY158" s="132">
        <v>0.8</v>
      </c>
      <c r="AZ158" s="131">
        <v>5</v>
      </c>
      <c r="BA158" s="132">
        <v>1</v>
      </c>
      <c r="BB158" s="131">
        <v>6</v>
      </c>
      <c r="BC158" s="132">
        <v>0.83333333333333337</v>
      </c>
      <c r="BD158" s="131">
        <v>6</v>
      </c>
      <c r="BE158" s="132">
        <v>0.83333333333333337</v>
      </c>
      <c r="BF158" s="323">
        <v>7</v>
      </c>
      <c r="BG158" s="325">
        <v>0.7142857142857143</v>
      </c>
      <c r="BH158" s="323">
        <v>7</v>
      </c>
      <c r="BI158" s="325">
        <v>0.7142857142857143</v>
      </c>
      <c r="BJ158" s="323">
        <v>7</v>
      </c>
      <c r="BK158" s="132">
        <v>0.71</v>
      </c>
      <c r="BL158" s="414">
        <v>7</v>
      </c>
      <c r="BM158" s="415">
        <v>0.7142857142857143</v>
      </c>
      <c r="BN158" s="414">
        <v>8</v>
      </c>
      <c r="BO158" s="415">
        <v>0.75</v>
      </c>
      <c r="BP158" s="414">
        <f>VLOOKUP(Table8897[[#This Row],[مؤسسات السوق المالية]],'[1]بحسب مؤسسة السوق المالية '!$D$14:$J$217,6,0)</f>
        <v>9</v>
      </c>
      <c r="BQ158" s="415">
        <f>VLOOKUP(Table8897[[#This Row],[مؤسسات السوق المالية]],'[1]بحسب مؤسسة السوق المالية '!$D$14:$J$217,7,0)</f>
        <v>0.66666666666666663</v>
      </c>
    </row>
    <row r="159" spans="3:69" ht="45" customHeight="1" thickBot="1">
      <c r="C159" s="324">
        <v>103</v>
      </c>
      <c r="D159" s="129" t="s">
        <v>699</v>
      </c>
      <c r="E159" s="129" t="s">
        <v>700</v>
      </c>
      <c r="F159" s="237" t="s">
        <v>5</v>
      </c>
      <c r="G159" s="237" t="s">
        <v>5</v>
      </c>
      <c r="H159" s="237" t="s">
        <v>5</v>
      </c>
      <c r="I159" s="237" t="s">
        <v>5</v>
      </c>
      <c r="J159" s="237" t="s">
        <v>5</v>
      </c>
      <c r="K159" s="237" t="s">
        <v>5</v>
      </c>
      <c r="L159" s="237" t="s">
        <v>5</v>
      </c>
      <c r="M159" s="237" t="s">
        <v>5</v>
      </c>
      <c r="N159" s="237" t="s">
        <v>5</v>
      </c>
      <c r="O159" s="237" t="s">
        <v>5</v>
      </c>
      <c r="P159" s="237" t="s">
        <v>5</v>
      </c>
      <c r="Q159" s="237" t="s">
        <v>5</v>
      </c>
      <c r="R159" s="237" t="s">
        <v>5</v>
      </c>
      <c r="S159" s="237" t="s">
        <v>5</v>
      </c>
      <c r="T159" s="237" t="s">
        <v>5</v>
      </c>
      <c r="U159" s="237" t="s">
        <v>5</v>
      </c>
      <c r="V159" s="237" t="s">
        <v>5</v>
      </c>
      <c r="W159" s="237" t="s">
        <v>5</v>
      </c>
      <c r="X159" s="237" t="s">
        <v>5</v>
      </c>
      <c r="Y159" s="237" t="s">
        <v>5</v>
      </c>
      <c r="Z159" s="237" t="s">
        <v>5</v>
      </c>
      <c r="AA159" s="237" t="s">
        <v>5</v>
      </c>
      <c r="AB159" s="237" t="s">
        <v>5</v>
      </c>
      <c r="AC159" s="237" t="s">
        <v>5</v>
      </c>
      <c r="AD159" s="237" t="s">
        <v>5</v>
      </c>
      <c r="AE159" s="237" t="s">
        <v>5</v>
      </c>
      <c r="AF159" s="237" t="s">
        <v>5</v>
      </c>
      <c r="AG159" s="237" t="s">
        <v>5</v>
      </c>
      <c r="AH159" s="239" t="s">
        <v>5</v>
      </c>
      <c r="AI159" s="237" t="s">
        <v>5</v>
      </c>
      <c r="AJ159" s="237" t="s">
        <v>5</v>
      </c>
      <c r="AK159" s="237" t="s">
        <v>5</v>
      </c>
      <c r="AL159" s="237" t="s">
        <v>5</v>
      </c>
      <c r="AM159" s="237" t="s">
        <v>5</v>
      </c>
      <c r="AN159" s="237" t="s">
        <v>5</v>
      </c>
      <c r="AO159" s="237" t="s">
        <v>5</v>
      </c>
      <c r="AP159" s="237" t="s">
        <v>5</v>
      </c>
      <c r="AQ159" s="237" t="s">
        <v>5</v>
      </c>
      <c r="AR159" s="237" t="s">
        <v>5</v>
      </c>
      <c r="AS159" s="237" t="s">
        <v>5</v>
      </c>
      <c r="AT159" s="237" t="s">
        <v>5</v>
      </c>
      <c r="AU159" s="237" t="s">
        <v>5</v>
      </c>
      <c r="AV159" s="237" t="s">
        <v>5</v>
      </c>
      <c r="AW159" s="237" t="s">
        <v>5</v>
      </c>
      <c r="AX159" s="237" t="s">
        <v>5</v>
      </c>
      <c r="AY159" s="237" t="s">
        <v>5</v>
      </c>
      <c r="AZ159" s="237" t="s">
        <v>5</v>
      </c>
      <c r="BA159" s="237" t="s">
        <v>5</v>
      </c>
      <c r="BB159" s="237">
        <v>7</v>
      </c>
      <c r="BC159" s="237">
        <v>0.7142857142857143</v>
      </c>
      <c r="BD159" s="237">
        <v>5</v>
      </c>
      <c r="BE159" s="237">
        <v>0.8</v>
      </c>
      <c r="BF159" s="302">
        <v>5</v>
      </c>
      <c r="BG159" s="326">
        <v>0.8</v>
      </c>
      <c r="BH159" s="323">
        <v>4</v>
      </c>
      <c r="BI159" s="325">
        <v>0.75</v>
      </c>
      <c r="BJ159" s="323">
        <v>6</v>
      </c>
      <c r="BK159" s="132">
        <v>0.83</v>
      </c>
      <c r="BL159" s="414">
        <v>7</v>
      </c>
      <c r="BM159" s="415">
        <v>0.8571428571428571</v>
      </c>
      <c r="BN159" s="414">
        <v>9</v>
      </c>
      <c r="BO159" s="415">
        <v>0.66666666666666663</v>
      </c>
      <c r="BP159" s="414">
        <f>VLOOKUP(Table8897[[#This Row],[مؤسسات السوق المالية]],'[1]بحسب مؤسسة السوق المالية '!$D$14:$J$217,6,0)</f>
        <v>9</v>
      </c>
      <c r="BQ159" s="415">
        <f>VLOOKUP(Table8897[[#This Row],[مؤسسات السوق المالية]],'[1]بحسب مؤسسة السوق المالية '!$D$14:$J$217,7,0)</f>
        <v>0.66666666666666663</v>
      </c>
    </row>
    <row r="160" spans="3:69" ht="45" customHeight="1" thickBot="1">
      <c r="C160" s="324">
        <v>106</v>
      </c>
      <c r="D160" s="129" t="s">
        <v>1157</v>
      </c>
      <c r="E160" s="129" t="s">
        <v>1159</v>
      </c>
      <c r="F160" s="131">
        <v>23</v>
      </c>
      <c r="G160" s="132">
        <v>0.3</v>
      </c>
      <c r="H160" s="131">
        <v>23</v>
      </c>
      <c r="I160" s="132">
        <v>0.3</v>
      </c>
      <c r="J160" s="131">
        <v>22</v>
      </c>
      <c r="K160" s="132">
        <v>0.32</v>
      </c>
      <c r="L160" s="131">
        <v>19</v>
      </c>
      <c r="M160" s="132">
        <v>0.32</v>
      </c>
      <c r="N160" s="131">
        <v>18</v>
      </c>
      <c r="O160" s="132">
        <v>0.44444444444444442</v>
      </c>
      <c r="P160" s="131">
        <v>16</v>
      </c>
      <c r="Q160" s="132">
        <v>0.5</v>
      </c>
      <c r="R160" s="131">
        <v>14</v>
      </c>
      <c r="S160" s="132">
        <v>0.5</v>
      </c>
      <c r="T160" s="131">
        <v>14</v>
      </c>
      <c r="U160" s="132">
        <v>0.5</v>
      </c>
      <c r="V160" s="131">
        <v>14</v>
      </c>
      <c r="W160" s="132">
        <v>0.5</v>
      </c>
      <c r="X160" s="131">
        <v>13</v>
      </c>
      <c r="Y160" s="132">
        <v>0.53846153846153844</v>
      </c>
      <c r="Z160" s="131">
        <v>13</v>
      </c>
      <c r="AA160" s="132">
        <v>0.53846153846153844</v>
      </c>
      <c r="AB160" s="131">
        <v>13</v>
      </c>
      <c r="AC160" s="132">
        <v>0.53846153846153844</v>
      </c>
      <c r="AD160" s="131">
        <v>13</v>
      </c>
      <c r="AE160" s="132">
        <v>0.53846153846153844</v>
      </c>
      <c r="AF160" s="131">
        <v>12</v>
      </c>
      <c r="AG160" s="132">
        <v>0.58333333333333337</v>
      </c>
      <c r="AH160" s="131">
        <v>12</v>
      </c>
      <c r="AI160" s="132">
        <v>0.58333333333333337</v>
      </c>
      <c r="AJ160" s="131">
        <v>10</v>
      </c>
      <c r="AK160" s="132">
        <v>0.6</v>
      </c>
      <c r="AL160" s="131">
        <v>10</v>
      </c>
      <c r="AM160" s="132">
        <v>0.6</v>
      </c>
      <c r="AN160" s="131">
        <v>9</v>
      </c>
      <c r="AO160" s="132">
        <v>0.66666666666666663</v>
      </c>
      <c r="AP160" s="131">
        <v>9</v>
      </c>
      <c r="AQ160" s="132">
        <v>0.66666666666666663</v>
      </c>
      <c r="AR160" s="131">
        <v>9</v>
      </c>
      <c r="AS160" s="132">
        <v>0.66666666666666663</v>
      </c>
      <c r="AT160" s="131">
        <v>9</v>
      </c>
      <c r="AU160" s="132">
        <v>0.66666666666666663</v>
      </c>
      <c r="AV160" s="131">
        <v>9</v>
      </c>
      <c r="AW160" s="132">
        <v>0.67</v>
      </c>
      <c r="AX160" s="131">
        <v>9</v>
      </c>
      <c r="AY160" s="132">
        <v>0.66666666666666663</v>
      </c>
      <c r="AZ160" s="131">
        <v>9</v>
      </c>
      <c r="BA160" s="132">
        <v>0.66666666666666663</v>
      </c>
      <c r="BB160" s="131">
        <v>9</v>
      </c>
      <c r="BC160" s="132">
        <v>0.66666666666666663</v>
      </c>
      <c r="BD160" s="131">
        <v>9</v>
      </c>
      <c r="BE160" s="132">
        <v>0.66666666666666663</v>
      </c>
      <c r="BF160" s="323">
        <v>9</v>
      </c>
      <c r="BG160" s="325">
        <v>0.66666666666666663</v>
      </c>
      <c r="BH160" s="323">
        <v>9</v>
      </c>
      <c r="BI160" s="325">
        <v>0.66666666666666663</v>
      </c>
      <c r="BJ160" s="323">
        <v>9</v>
      </c>
      <c r="BK160" s="132">
        <v>0.67</v>
      </c>
      <c r="BL160" s="414">
        <v>9</v>
      </c>
      <c r="BM160" s="415">
        <v>0.66666666666666663</v>
      </c>
      <c r="BN160" s="414">
        <v>9</v>
      </c>
      <c r="BO160" s="415">
        <v>0.66666666666666663</v>
      </c>
      <c r="BP160" s="414">
        <f>VLOOKUP(Table8897[[#This Row],[مؤسسات السوق المالية]],'[1]بحسب مؤسسة السوق المالية '!$D$14:$J$217,6,0)</f>
        <v>9</v>
      </c>
      <c r="BQ160" s="415">
        <f>VLOOKUP(Table8897[[#This Row],[مؤسسات السوق المالية]],'[1]بحسب مؤسسة السوق المالية '!$D$14:$J$217,7,0)</f>
        <v>0.66666666666666663</v>
      </c>
    </row>
    <row r="161" spans="3:69" ht="45" customHeight="1" thickBot="1">
      <c r="C161" s="324">
        <v>122</v>
      </c>
      <c r="D161" s="129" t="s">
        <v>823</v>
      </c>
      <c r="E161" s="338" t="s">
        <v>824</v>
      </c>
      <c r="F161" s="237" t="s">
        <v>5</v>
      </c>
      <c r="G161" s="237" t="s">
        <v>5</v>
      </c>
      <c r="H161" s="237" t="s">
        <v>5</v>
      </c>
      <c r="I161" s="237" t="s">
        <v>5</v>
      </c>
      <c r="J161" s="237" t="s">
        <v>5</v>
      </c>
      <c r="K161" s="237" t="s">
        <v>5</v>
      </c>
      <c r="L161" s="237" t="s">
        <v>5</v>
      </c>
      <c r="M161" s="237" t="s">
        <v>5</v>
      </c>
      <c r="N161" s="237" t="s">
        <v>5</v>
      </c>
      <c r="O161" s="237" t="s">
        <v>5</v>
      </c>
      <c r="P161" s="237" t="s">
        <v>5</v>
      </c>
      <c r="Q161" s="237" t="s">
        <v>5</v>
      </c>
      <c r="R161" s="237" t="s">
        <v>5</v>
      </c>
      <c r="S161" s="237" t="s">
        <v>5</v>
      </c>
      <c r="T161" s="237" t="s">
        <v>5</v>
      </c>
      <c r="U161" s="237" t="s">
        <v>5</v>
      </c>
      <c r="V161" s="237" t="s">
        <v>5</v>
      </c>
      <c r="W161" s="237" t="s">
        <v>5</v>
      </c>
      <c r="X161" s="237" t="s">
        <v>5</v>
      </c>
      <c r="Y161" s="237" t="s">
        <v>5</v>
      </c>
      <c r="Z161" s="237" t="s">
        <v>5</v>
      </c>
      <c r="AA161" s="237" t="s">
        <v>5</v>
      </c>
      <c r="AB161" s="237" t="s">
        <v>5</v>
      </c>
      <c r="AC161" s="237" t="s">
        <v>5</v>
      </c>
      <c r="AD161" s="237" t="s">
        <v>5</v>
      </c>
      <c r="AE161" s="237" t="s">
        <v>5</v>
      </c>
      <c r="AF161" s="237" t="s">
        <v>5</v>
      </c>
      <c r="AG161" s="237" t="s">
        <v>5</v>
      </c>
      <c r="AH161" s="237" t="s">
        <v>5</v>
      </c>
      <c r="AI161" s="237" t="s">
        <v>5</v>
      </c>
      <c r="AJ161" s="237" t="s">
        <v>5</v>
      </c>
      <c r="AK161" s="237" t="s">
        <v>5</v>
      </c>
      <c r="AL161" s="237" t="s">
        <v>5</v>
      </c>
      <c r="AM161" s="237" t="s">
        <v>5</v>
      </c>
      <c r="AN161" s="237" t="s">
        <v>5</v>
      </c>
      <c r="AO161" s="237" t="s">
        <v>5</v>
      </c>
      <c r="AP161" s="237" t="s">
        <v>5</v>
      </c>
      <c r="AQ161" s="237" t="s">
        <v>5</v>
      </c>
      <c r="AR161" s="237" t="s">
        <v>5</v>
      </c>
      <c r="AS161" s="237" t="s">
        <v>5</v>
      </c>
      <c r="AT161" s="237" t="s">
        <v>5</v>
      </c>
      <c r="AU161" s="237" t="s">
        <v>5</v>
      </c>
      <c r="AV161" s="237" t="s">
        <v>5</v>
      </c>
      <c r="AW161" s="237" t="s">
        <v>5</v>
      </c>
      <c r="AX161" s="237" t="s">
        <v>5</v>
      </c>
      <c r="AY161" s="237" t="s">
        <v>5</v>
      </c>
      <c r="AZ161" s="237" t="s">
        <v>5</v>
      </c>
      <c r="BA161" s="237" t="s">
        <v>5</v>
      </c>
      <c r="BB161" s="237" t="s">
        <v>5</v>
      </c>
      <c r="BC161" s="237" t="s">
        <v>5</v>
      </c>
      <c r="BD161" s="237" t="s">
        <v>5</v>
      </c>
      <c r="BE161" s="237" t="s">
        <v>5</v>
      </c>
      <c r="BF161" s="341" t="s">
        <v>5</v>
      </c>
      <c r="BG161" s="346" t="s">
        <v>5</v>
      </c>
      <c r="BH161" s="345">
        <v>0</v>
      </c>
      <c r="BI161" s="346">
        <v>0</v>
      </c>
      <c r="BJ161" s="420">
        <v>0</v>
      </c>
      <c r="BK161" s="421">
        <v>0</v>
      </c>
      <c r="BL161" s="414">
        <v>6</v>
      </c>
      <c r="BM161" s="415">
        <v>0.66666666666666663</v>
      </c>
      <c r="BN161" s="414">
        <v>8</v>
      </c>
      <c r="BO161" s="415">
        <v>0.625</v>
      </c>
      <c r="BP161" s="414">
        <f>VLOOKUP(Table8897[[#This Row],[مؤسسات السوق المالية]],'[1]بحسب مؤسسة السوق المالية '!$D$14:$J$217,6,0)</f>
        <v>9</v>
      </c>
      <c r="BQ161" s="415">
        <f>VLOOKUP(Table8897[[#This Row],[مؤسسات السوق المالية]],'[1]بحسب مؤسسة السوق المالية '!$D$14:$J$217,7,0)</f>
        <v>0.55555555555555558</v>
      </c>
    </row>
    <row r="162" spans="3:69" ht="45" customHeight="1" thickBot="1">
      <c r="C162" s="324">
        <v>124</v>
      </c>
      <c r="D162" s="129" t="s">
        <v>454</v>
      </c>
      <c r="E162" s="129" t="s">
        <v>455</v>
      </c>
      <c r="F162" s="131" t="s">
        <v>5</v>
      </c>
      <c r="G162" s="132" t="s">
        <v>5</v>
      </c>
      <c r="H162" s="131" t="s">
        <v>5</v>
      </c>
      <c r="I162" s="132" t="s">
        <v>5</v>
      </c>
      <c r="J162" s="131" t="s">
        <v>5</v>
      </c>
      <c r="K162" s="132" t="s">
        <v>5</v>
      </c>
      <c r="L162" s="131" t="s">
        <v>5</v>
      </c>
      <c r="M162" s="132" t="s">
        <v>5</v>
      </c>
      <c r="N162" s="131" t="s">
        <v>5</v>
      </c>
      <c r="O162" s="132" t="s">
        <v>5</v>
      </c>
      <c r="P162" s="131" t="s">
        <v>5</v>
      </c>
      <c r="Q162" s="132" t="s">
        <v>5</v>
      </c>
      <c r="R162" s="131" t="s">
        <v>5</v>
      </c>
      <c r="S162" s="132" t="s">
        <v>5</v>
      </c>
      <c r="T162" s="131" t="s">
        <v>5</v>
      </c>
      <c r="U162" s="132" t="s">
        <v>5</v>
      </c>
      <c r="V162" s="131" t="s">
        <v>5</v>
      </c>
      <c r="W162" s="132" t="s">
        <v>5</v>
      </c>
      <c r="X162" s="131" t="s">
        <v>5</v>
      </c>
      <c r="Y162" s="132" t="s">
        <v>5</v>
      </c>
      <c r="Z162" s="131" t="s">
        <v>5</v>
      </c>
      <c r="AA162" s="132" t="s">
        <v>5</v>
      </c>
      <c r="AB162" s="131">
        <v>6</v>
      </c>
      <c r="AC162" s="132">
        <v>0.5</v>
      </c>
      <c r="AD162" s="131">
        <v>8</v>
      </c>
      <c r="AE162" s="132">
        <v>0.625</v>
      </c>
      <c r="AF162" s="131">
        <v>8</v>
      </c>
      <c r="AG162" s="132">
        <v>0.625</v>
      </c>
      <c r="AH162" s="131">
        <v>8</v>
      </c>
      <c r="AI162" s="132">
        <v>0.625</v>
      </c>
      <c r="AJ162" s="131">
        <v>9</v>
      </c>
      <c r="AK162" s="132">
        <v>0.66666666666666663</v>
      </c>
      <c r="AL162" s="131">
        <v>9</v>
      </c>
      <c r="AM162" s="132">
        <v>0.66666666666666663</v>
      </c>
      <c r="AN162" s="131">
        <v>9</v>
      </c>
      <c r="AO162" s="132">
        <v>0.66666666666666663</v>
      </c>
      <c r="AP162" s="131">
        <v>9</v>
      </c>
      <c r="AQ162" s="132">
        <v>0.66666666666666663</v>
      </c>
      <c r="AR162" s="131">
        <v>8</v>
      </c>
      <c r="AS162" s="132">
        <v>0.625</v>
      </c>
      <c r="AT162" s="131">
        <v>9</v>
      </c>
      <c r="AU162" s="132">
        <v>0.66666666666666663</v>
      </c>
      <c r="AV162" s="131">
        <v>9</v>
      </c>
      <c r="AW162" s="132">
        <v>0.67</v>
      </c>
      <c r="AX162" s="131">
        <v>11</v>
      </c>
      <c r="AY162" s="132">
        <v>0.63636363636363635</v>
      </c>
      <c r="AZ162" s="131">
        <v>9</v>
      </c>
      <c r="BA162" s="132">
        <v>0.66666666666666663</v>
      </c>
      <c r="BB162" s="131">
        <v>8</v>
      </c>
      <c r="BC162" s="132">
        <v>0.625</v>
      </c>
      <c r="BD162" s="131">
        <v>8</v>
      </c>
      <c r="BE162" s="132">
        <v>0.625</v>
      </c>
      <c r="BF162" s="323">
        <v>8</v>
      </c>
      <c r="BG162" s="325">
        <v>0.625</v>
      </c>
      <c r="BH162" s="323">
        <v>7</v>
      </c>
      <c r="BI162" s="325">
        <v>0.7142857142857143</v>
      </c>
      <c r="BJ162" s="420">
        <v>8</v>
      </c>
      <c r="BK162" s="421">
        <v>0.625</v>
      </c>
      <c r="BL162" s="414">
        <v>8</v>
      </c>
      <c r="BM162" s="415">
        <v>0.625</v>
      </c>
      <c r="BN162" s="414">
        <v>8</v>
      </c>
      <c r="BO162" s="415">
        <v>0.625</v>
      </c>
      <c r="BP162" s="414">
        <f>VLOOKUP(Table8897[[#This Row],[مؤسسات السوق المالية]],'[1]بحسب مؤسسة السوق المالية '!$D$14:$J$217,6,0)</f>
        <v>9</v>
      </c>
      <c r="BQ162" s="415">
        <f>VLOOKUP(Table8897[[#This Row],[مؤسسات السوق المالية]],'[1]بحسب مؤسسة السوق المالية '!$D$14:$J$217,7,0)</f>
        <v>0.55555555555555558</v>
      </c>
    </row>
    <row r="163" spans="3:69" ht="45" customHeight="1" thickBot="1">
      <c r="C163" s="324">
        <v>125</v>
      </c>
      <c r="D163" s="129" t="s">
        <v>790</v>
      </c>
      <c r="E163" s="129" t="s">
        <v>791</v>
      </c>
      <c r="F163" s="131" t="s">
        <v>5</v>
      </c>
      <c r="G163" s="131" t="s">
        <v>5</v>
      </c>
      <c r="H163" s="131" t="s">
        <v>5</v>
      </c>
      <c r="I163" s="131" t="s">
        <v>5</v>
      </c>
      <c r="J163" s="131" t="s">
        <v>5</v>
      </c>
      <c r="K163" s="131" t="s">
        <v>5</v>
      </c>
      <c r="L163" s="131" t="s">
        <v>5</v>
      </c>
      <c r="M163" s="131" t="s">
        <v>5</v>
      </c>
      <c r="N163" s="131" t="s">
        <v>5</v>
      </c>
      <c r="O163" s="131" t="s">
        <v>5</v>
      </c>
      <c r="P163" s="131" t="s">
        <v>5</v>
      </c>
      <c r="Q163" s="131" t="s">
        <v>5</v>
      </c>
      <c r="R163" s="131" t="s">
        <v>5</v>
      </c>
      <c r="S163" s="131" t="s">
        <v>5</v>
      </c>
      <c r="T163" s="131" t="s">
        <v>5</v>
      </c>
      <c r="U163" s="131" t="s">
        <v>5</v>
      </c>
      <c r="V163" s="131" t="s">
        <v>5</v>
      </c>
      <c r="W163" s="131" t="s">
        <v>5</v>
      </c>
      <c r="X163" s="131" t="s">
        <v>5</v>
      </c>
      <c r="Y163" s="131" t="s">
        <v>5</v>
      </c>
      <c r="Z163" s="131" t="s">
        <v>5</v>
      </c>
      <c r="AA163" s="131" t="s">
        <v>5</v>
      </c>
      <c r="AB163" s="131" t="s">
        <v>5</v>
      </c>
      <c r="AC163" s="131" t="s">
        <v>5</v>
      </c>
      <c r="AD163" s="131" t="s">
        <v>5</v>
      </c>
      <c r="AE163" s="131" t="s">
        <v>5</v>
      </c>
      <c r="AF163" s="131" t="s">
        <v>5</v>
      </c>
      <c r="AG163" s="131" t="s">
        <v>5</v>
      </c>
      <c r="AH163" s="131" t="s">
        <v>5</v>
      </c>
      <c r="AI163" s="131" t="s">
        <v>5</v>
      </c>
      <c r="AJ163" s="131" t="s">
        <v>5</v>
      </c>
      <c r="AK163" s="131" t="s">
        <v>5</v>
      </c>
      <c r="AL163" s="131" t="s">
        <v>5</v>
      </c>
      <c r="AM163" s="131" t="s">
        <v>5</v>
      </c>
      <c r="AN163" s="131" t="s">
        <v>5</v>
      </c>
      <c r="AO163" s="131" t="s">
        <v>5</v>
      </c>
      <c r="AP163" s="131" t="s">
        <v>5</v>
      </c>
      <c r="AQ163" s="131" t="s">
        <v>5</v>
      </c>
      <c r="AR163" s="131" t="s">
        <v>5</v>
      </c>
      <c r="AS163" s="131" t="s">
        <v>5</v>
      </c>
      <c r="AT163" s="131" t="s">
        <v>5</v>
      </c>
      <c r="AU163" s="131" t="s">
        <v>5</v>
      </c>
      <c r="AV163" s="131" t="s">
        <v>5</v>
      </c>
      <c r="AW163" s="131" t="s">
        <v>5</v>
      </c>
      <c r="AX163" s="131" t="s">
        <v>5</v>
      </c>
      <c r="AY163" s="131" t="s">
        <v>5</v>
      </c>
      <c r="AZ163" s="131" t="s">
        <v>5</v>
      </c>
      <c r="BA163" s="131" t="s">
        <v>5</v>
      </c>
      <c r="BB163" s="131" t="s">
        <v>5</v>
      </c>
      <c r="BC163" s="131" t="s">
        <v>5</v>
      </c>
      <c r="BD163" s="131" t="s">
        <v>5</v>
      </c>
      <c r="BE163" s="131" t="s">
        <v>5</v>
      </c>
      <c r="BF163" s="323">
        <v>1</v>
      </c>
      <c r="BG163" s="325">
        <v>0</v>
      </c>
      <c r="BH163" s="323">
        <v>1</v>
      </c>
      <c r="BI163" s="325">
        <v>0</v>
      </c>
      <c r="BJ163" s="323">
        <v>7</v>
      </c>
      <c r="BK163" s="132">
        <v>0.56999999999999995</v>
      </c>
      <c r="BL163" s="416">
        <v>7</v>
      </c>
      <c r="BM163" s="417">
        <v>0.5714285714285714</v>
      </c>
      <c r="BN163" s="416">
        <v>8</v>
      </c>
      <c r="BO163" s="415">
        <v>0.625</v>
      </c>
      <c r="BP163" s="416">
        <f>VLOOKUP(Table8897[[#This Row],[مؤسسات السوق المالية]],'[1]بحسب مؤسسة السوق المالية '!$D$14:$J$217,6,0)</f>
        <v>9</v>
      </c>
      <c r="BQ163" s="415">
        <f>VLOOKUP(Table8897[[#This Row],[مؤسسات السوق المالية]],'[1]بحسب مؤسسة السوق المالية '!$D$14:$J$217,7,0)</f>
        <v>0.66666666666666663</v>
      </c>
    </row>
    <row r="164" spans="3:69" ht="45" customHeight="1" thickBot="1">
      <c r="C164" s="324">
        <v>144</v>
      </c>
      <c r="D164" s="129" t="s">
        <v>1160</v>
      </c>
      <c r="E164" s="129" t="s">
        <v>1161</v>
      </c>
      <c r="F164" s="131">
        <v>29</v>
      </c>
      <c r="G164" s="132">
        <v>0.48</v>
      </c>
      <c r="H164" s="131">
        <v>35</v>
      </c>
      <c r="I164" s="132">
        <v>0.56999999999999995</v>
      </c>
      <c r="J164" s="131">
        <v>29</v>
      </c>
      <c r="K164" s="132">
        <v>0.45</v>
      </c>
      <c r="L164" s="131">
        <v>26</v>
      </c>
      <c r="M164" s="132">
        <v>0.5</v>
      </c>
      <c r="N164" s="131">
        <v>13</v>
      </c>
      <c r="O164" s="132">
        <v>0.53846153846153844</v>
      </c>
      <c r="P164" s="131">
        <v>14</v>
      </c>
      <c r="Q164" s="132">
        <v>0.5</v>
      </c>
      <c r="R164" s="131">
        <v>17</v>
      </c>
      <c r="S164" s="132">
        <v>0.47</v>
      </c>
      <c r="T164" s="131">
        <v>12</v>
      </c>
      <c r="U164" s="132">
        <v>0.57999999999999996</v>
      </c>
      <c r="V164" s="131">
        <v>12</v>
      </c>
      <c r="W164" s="132">
        <v>0.57999999999999996</v>
      </c>
      <c r="X164" s="131">
        <v>12</v>
      </c>
      <c r="Y164" s="132">
        <v>0.58333333333333337</v>
      </c>
      <c r="Z164" s="131">
        <v>11</v>
      </c>
      <c r="AA164" s="132">
        <v>0.54545454545454541</v>
      </c>
      <c r="AB164" s="131">
        <v>11</v>
      </c>
      <c r="AC164" s="132">
        <v>0.54545454545454541</v>
      </c>
      <c r="AD164" s="131">
        <v>10</v>
      </c>
      <c r="AE164" s="132">
        <v>0.6</v>
      </c>
      <c r="AF164" s="131">
        <v>9</v>
      </c>
      <c r="AG164" s="132">
        <v>0.55555555555555558</v>
      </c>
      <c r="AH164" s="131">
        <v>9</v>
      </c>
      <c r="AI164" s="132">
        <v>0.55555555555555558</v>
      </c>
      <c r="AJ164" s="131">
        <v>9</v>
      </c>
      <c r="AK164" s="132">
        <v>0.55555555555555558</v>
      </c>
      <c r="AL164" s="131">
        <v>9</v>
      </c>
      <c r="AM164" s="132">
        <v>0.55555555555555558</v>
      </c>
      <c r="AN164" s="131">
        <v>9</v>
      </c>
      <c r="AO164" s="132">
        <v>0.55555555555555558</v>
      </c>
      <c r="AP164" s="131">
        <v>9</v>
      </c>
      <c r="AQ164" s="132">
        <v>0.55555555555555558</v>
      </c>
      <c r="AR164" s="131">
        <v>9</v>
      </c>
      <c r="AS164" s="132">
        <v>0.55555555555555558</v>
      </c>
      <c r="AT164" s="131">
        <v>9</v>
      </c>
      <c r="AU164" s="132">
        <v>0.55555555555555558</v>
      </c>
      <c r="AV164" s="131">
        <v>9</v>
      </c>
      <c r="AW164" s="132">
        <v>0.56000000000000005</v>
      </c>
      <c r="AX164" s="131">
        <v>9</v>
      </c>
      <c r="AY164" s="132">
        <v>0.55555555555555558</v>
      </c>
      <c r="AZ164" s="131">
        <v>9</v>
      </c>
      <c r="BA164" s="132">
        <v>0.55555555555555558</v>
      </c>
      <c r="BB164" s="131">
        <v>9</v>
      </c>
      <c r="BC164" s="132">
        <v>0.55555555555555558</v>
      </c>
      <c r="BD164" s="131">
        <v>9</v>
      </c>
      <c r="BE164" s="132">
        <v>0.55555555555555558</v>
      </c>
      <c r="BF164" s="323">
        <v>9</v>
      </c>
      <c r="BG164" s="325">
        <v>0.55555555555555558</v>
      </c>
      <c r="BH164" s="323">
        <v>9</v>
      </c>
      <c r="BI164" s="325">
        <v>0.55555555555555558</v>
      </c>
      <c r="BJ164" s="323">
        <v>9</v>
      </c>
      <c r="BK164" s="132">
        <v>0.56000000000000005</v>
      </c>
      <c r="BL164" s="414">
        <v>9</v>
      </c>
      <c r="BM164" s="415">
        <v>0.55555555555555558</v>
      </c>
      <c r="BN164" s="414">
        <v>9</v>
      </c>
      <c r="BO164" s="415">
        <v>0.55555555555555558</v>
      </c>
      <c r="BP164" s="414">
        <f>VLOOKUP(Table8897[[#This Row],[مؤسسات السوق المالية]],'[1]بحسب مؤسسة السوق المالية '!$D$14:$J$217,6,0)</f>
        <v>9</v>
      </c>
      <c r="BQ164" s="415">
        <f>VLOOKUP(Table8897[[#This Row],[مؤسسات السوق المالية]],'[1]بحسب مؤسسة السوق المالية '!$D$14:$J$217,7,0)</f>
        <v>0.55555555555555558</v>
      </c>
    </row>
    <row r="165" spans="3:69" ht="45" customHeight="1" thickBot="1">
      <c r="C165" s="324">
        <v>146</v>
      </c>
      <c r="D165" s="129" t="s">
        <v>592</v>
      </c>
      <c r="E165" s="129" t="s">
        <v>593</v>
      </c>
      <c r="F165" s="131">
        <v>18</v>
      </c>
      <c r="G165" s="132">
        <v>0.39</v>
      </c>
      <c r="H165" s="131">
        <v>14</v>
      </c>
      <c r="I165" s="132">
        <v>0.43</v>
      </c>
      <c r="J165" s="131">
        <v>14</v>
      </c>
      <c r="K165" s="132">
        <v>0.36</v>
      </c>
      <c r="L165" s="131">
        <v>17</v>
      </c>
      <c r="M165" s="132">
        <v>0.35</v>
      </c>
      <c r="N165" s="131">
        <v>18</v>
      </c>
      <c r="O165" s="132">
        <v>0.33333333333333331</v>
      </c>
      <c r="P165" s="131">
        <v>17</v>
      </c>
      <c r="Q165" s="132">
        <v>0.28999999999999998</v>
      </c>
      <c r="R165" s="131">
        <v>16</v>
      </c>
      <c r="S165" s="132">
        <v>0.31</v>
      </c>
      <c r="T165" s="131">
        <v>17</v>
      </c>
      <c r="U165" s="132">
        <v>0.35</v>
      </c>
      <c r="V165" s="131">
        <v>17</v>
      </c>
      <c r="W165" s="132">
        <v>0.35</v>
      </c>
      <c r="X165" s="131">
        <v>19</v>
      </c>
      <c r="Y165" s="132">
        <v>0.36842105263157893</v>
      </c>
      <c r="Z165" s="131">
        <v>20</v>
      </c>
      <c r="AA165" s="132">
        <v>0.4</v>
      </c>
      <c r="AB165" s="131">
        <v>21</v>
      </c>
      <c r="AC165" s="132">
        <v>0.38095238095238093</v>
      </c>
      <c r="AD165" s="131">
        <v>19</v>
      </c>
      <c r="AE165" s="132">
        <v>0.36842105263157893</v>
      </c>
      <c r="AF165" s="131">
        <v>20</v>
      </c>
      <c r="AG165" s="132">
        <v>0.35</v>
      </c>
      <c r="AH165" s="131">
        <v>18</v>
      </c>
      <c r="AI165" s="132">
        <v>0.3888888888888889</v>
      </c>
      <c r="AJ165" s="131">
        <v>17</v>
      </c>
      <c r="AK165" s="132">
        <v>0.41176470588235292</v>
      </c>
      <c r="AL165" s="131">
        <v>17</v>
      </c>
      <c r="AM165" s="132">
        <v>0.41176470588235292</v>
      </c>
      <c r="AN165" s="131">
        <v>17</v>
      </c>
      <c r="AO165" s="132">
        <v>0.47058823529411764</v>
      </c>
      <c r="AP165" s="131">
        <v>18</v>
      </c>
      <c r="AQ165" s="132">
        <v>0.5</v>
      </c>
      <c r="AR165" s="131">
        <v>18</v>
      </c>
      <c r="AS165" s="132">
        <v>0.55555555555555558</v>
      </c>
      <c r="AT165" s="131">
        <v>17</v>
      </c>
      <c r="AU165" s="132">
        <v>0.52941176470588236</v>
      </c>
      <c r="AV165" s="131">
        <v>17</v>
      </c>
      <c r="AW165" s="132">
        <v>0.47</v>
      </c>
      <c r="AX165" s="131">
        <v>15</v>
      </c>
      <c r="AY165" s="132">
        <v>0.4</v>
      </c>
      <c r="AZ165" s="131">
        <v>14</v>
      </c>
      <c r="BA165" s="132">
        <v>0.5714285714285714</v>
      </c>
      <c r="BB165" s="131">
        <v>12</v>
      </c>
      <c r="BC165" s="132">
        <v>0.58333333333333337</v>
      </c>
      <c r="BD165" s="131">
        <v>10</v>
      </c>
      <c r="BE165" s="132">
        <v>0.6</v>
      </c>
      <c r="BF165" s="323">
        <v>9</v>
      </c>
      <c r="BG165" s="325">
        <v>0.55555555555555558</v>
      </c>
      <c r="BH165" s="323">
        <v>9</v>
      </c>
      <c r="BI165" s="325">
        <v>0.55555555555555558</v>
      </c>
      <c r="BJ165" s="323">
        <v>9</v>
      </c>
      <c r="BK165" s="132">
        <v>0.56000000000000005</v>
      </c>
      <c r="BL165" s="414">
        <v>8</v>
      </c>
      <c r="BM165" s="415">
        <v>0.5</v>
      </c>
      <c r="BN165" s="414">
        <v>9</v>
      </c>
      <c r="BO165" s="415">
        <v>0.55555555555555558</v>
      </c>
      <c r="BP165" s="414">
        <f>VLOOKUP(Table8897[[#This Row],[مؤسسات السوق المالية]],'[1]بحسب مؤسسة السوق المالية '!$D$14:$J$217,6,0)</f>
        <v>9</v>
      </c>
      <c r="BQ165" s="415">
        <f>VLOOKUP(Table8897[[#This Row],[مؤسسات السوق المالية]],'[1]بحسب مؤسسة السوق المالية '!$D$14:$J$217,7,0)</f>
        <v>0.55555555555555558</v>
      </c>
    </row>
    <row r="166" spans="3:69" ht="45" customHeight="1" thickBot="1">
      <c r="C166" s="324">
        <v>155</v>
      </c>
      <c r="D166" s="129" t="s">
        <v>763</v>
      </c>
      <c r="E166" s="310" t="s">
        <v>764</v>
      </c>
      <c r="F166" s="131" t="s">
        <v>5</v>
      </c>
      <c r="G166" s="339" t="s">
        <v>5</v>
      </c>
      <c r="H166" s="275" t="s">
        <v>5</v>
      </c>
      <c r="I166" s="339" t="s">
        <v>5</v>
      </c>
      <c r="J166" s="275" t="s">
        <v>5</v>
      </c>
      <c r="K166" s="339" t="s">
        <v>5</v>
      </c>
      <c r="L166" s="275" t="s">
        <v>5</v>
      </c>
      <c r="M166" s="339" t="s">
        <v>5</v>
      </c>
      <c r="N166" s="275" t="s">
        <v>5</v>
      </c>
      <c r="O166" s="339" t="s">
        <v>5</v>
      </c>
      <c r="P166" s="275" t="s">
        <v>5</v>
      </c>
      <c r="Q166" s="339" t="s">
        <v>5</v>
      </c>
      <c r="R166" s="275" t="s">
        <v>5</v>
      </c>
      <c r="S166" s="339" t="s">
        <v>5</v>
      </c>
      <c r="T166" s="275" t="s">
        <v>5</v>
      </c>
      <c r="U166" s="339" t="s">
        <v>5</v>
      </c>
      <c r="V166" s="275" t="s">
        <v>5</v>
      </c>
      <c r="W166" s="339" t="s">
        <v>5</v>
      </c>
      <c r="X166" s="275" t="s">
        <v>5</v>
      </c>
      <c r="Y166" s="339" t="s">
        <v>5</v>
      </c>
      <c r="Z166" s="275" t="s">
        <v>5</v>
      </c>
      <c r="AA166" s="339" t="s">
        <v>5</v>
      </c>
      <c r="AB166" s="275" t="s">
        <v>5</v>
      </c>
      <c r="AC166" s="339" t="s">
        <v>5</v>
      </c>
      <c r="AD166" s="275" t="s">
        <v>5</v>
      </c>
      <c r="AE166" s="339" t="s">
        <v>5</v>
      </c>
      <c r="AF166" s="275" t="s">
        <v>5</v>
      </c>
      <c r="AG166" s="339" t="s">
        <v>5</v>
      </c>
      <c r="AH166" s="275" t="s">
        <v>5</v>
      </c>
      <c r="AI166" s="339" t="s">
        <v>5</v>
      </c>
      <c r="AJ166" s="275">
        <v>0</v>
      </c>
      <c r="AK166" s="339">
        <v>0</v>
      </c>
      <c r="AL166" s="275">
        <v>1</v>
      </c>
      <c r="AM166" s="339">
        <v>1</v>
      </c>
      <c r="AN166" s="275">
        <v>0</v>
      </c>
      <c r="AO166" s="339">
        <v>0</v>
      </c>
      <c r="AP166" s="275">
        <v>0</v>
      </c>
      <c r="AQ166" s="339">
        <v>0</v>
      </c>
      <c r="AR166" s="275">
        <v>8</v>
      </c>
      <c r="AS166" s="339">
        <v>0.5</v>
      </c>
      <c r="AT166" s="275">
        <v>10</v>
      </c>
      <c r="AU166" s="339">
        <v>0.4</v>
      </c>
      <c r="AV166" s="275">
        <v>10</v>
      </c>
      <c r="AW166" s="339">
        <v>0.4</v>
      </c>
      <c r="AX166" s="275">
        <v>9</v>
      </c>
      <c r="AY166" s="339">
        <v>0.66666666666666663</v>
      </c>
      <c r="AZ166" s="275">
        <v>11</v>
      </c>
      <c r="BA166" s="339">
        <v>0.45454545454545453</v>
      </c>
      <c r="BB166" s="275">
        <v>11</v>
      </c>
      <c r="BC166" s="339">
        <v>0.45454545454545453</v>
      </c>
      <c r="BD166" s="275">
        <v>9</v>
      </c>
      <c r="BE166" s="339">
        <v>0.55555555555555558</v>
      </c>
      <c r="BF166" s="328">
        <v>10</v>
      </c>
      <c r="BG166" s="203">
        <v>0.5</v>
      </c>
      <c r="BH166" s="328">
        <v>9</v>
      </c>
      <c r="BI166" s="203">
        <v>0.44444444444444442</v>
      </c>
      <c r="BJ166" s="328">
        <v>10</v>
      </c>
      <c r="BK166" s="48">
        <v>0.4</v>
      </c>
      <c r="BL166" s="414">
        <v>13</v>
      </c>
      <c r="BM166" s="415">
        <v>0.46153846153846156</v>
      </c>
      <c r="BN166" s="414">
        <v>12</v>
      </c>
      <c r="BO166" s="415">
        <v>0.5</v>
      </c>
      <c r="BP166" s="414">
        <f>VLOOKUP(Table8897[[#This Row],[مؤسسات السوق المالية]],'[1]بحسب مؤسسة السوق المالية '!$D$14:$J$217,6,0)</f>
        <v>9</v>
      </c>
      <c r="BQ166" s="415">
        <f>VLOOKUP(Table8897[[#This Row],[مؤسسات السوق المالية]],'[1]بحسب مؤسسة السوق المالية '!$D$14:$J$217,7,0)</f>
        <v>0.44444444444444442</v>
      </c>
    </row>
    <row r="167" spans="3:69" ht="45" customHeight="1" thickBot="1">
      <c r="C167" s="324">
        <v>162</v>
      </c>
      <c r="D167" s="129" t="s">
        <v>765</v>
      </c>
      <c r="E167" s="310" t="s">
        <v>766</v>
      </c>
      <c r="F167" s="275">
        <v>11</v>
      </c>
      <c r="G167" s="339">
        <v>0.45</v>
      </c>
      <c r="H167" s="275">
        <v>11</v>
      </c>
      <c r="I167" s="339">
        <v>0.45</v>
      </c>
      <c r="J167" s="275">
        <v>9</v>
      </c>
      <c r="K167" s="339">
        <v>0.33</v>
      </c>
      <c r="L167" s="275">
        <v>9</v>
      </c>
      <c r="M167" s="339">
        <v>0.33</v>
      </c>
      <c r="N167" s="275">
        <v>9</v>
      </c>
      <c r="O167" s="339">
        <v>0.33333333333333331</v>
      </c>
      <c r="P167" s="275">
        <v>9</v>
      </c>
      <c r="Q167" s="339">
        <v>0.33</v>
      </c>
      <c r="R167" s="275">
        <v>9</v>
      </c>
      <c r="S167" s="339">
        <v>0.33</v>
      </c>
      <c r="T167" s="275">
        <v>9</v>
      </c>
      <c r="U167" s="339">
        <v>0.33</v>
      </c>
      <c r="V167" s="275">
        <v>9</v>
      </c>
      <c r="W167" s="339">
        <v>0.33</v>
      </c>
      <c r="X167" s="275">
        <v>9</v>
      </c>
      <c r="Y167" s="339">
        <v>0.33333333333333331</v>
      </c>
      <c r="Z167" s="275">
        <v>9</v>
      </c>
      <c r="AA167" s="339">
        <v>0.33333333333333331</v>
      </c>
      <c r="AB167" s="275">
        <v>8</v>
      </c>
      <c r="AC167" s="339">
        <v>0.375</v>
      </c>
      <c r="AD167" s="275">
        <v>9</v>
      </c>
      <c r="AE167" s="339">
        <v>0.44444444444444442</v>
      </c>
      <c r="AF167" s="275">
        <v>9</v>
      </c>
      <c r="AG167" s="339">
        <v>0.44444444444444442</v>
      </c>
      <c r="AH167" s="275">
        <v>9</v>
      </c>
      <c r="AI167" s="339">
        <v>0.44444444444444442</v>
      </c>
      <c r="AJ167" s="275">
        <v>9</v>
      </c>
      <c r="AK167" s="339">
        <v>0.55555555555555558</v>
      </c>
      <c r="AL167" s="275">
        <v>8</v>
      </c>
      <c r="AM167" s="339">
        <v>0.625</v>
      </c>
      <c r="AN167" s="275">
        <v>9</v>
      </c>
      <c r="AO167" s="339">
        <v>0.55555555555555558</v>
      </c>
      <c r="AP167" s="275">
        <v>9</v>
      </c>
      <c r="AQ167" s="339">
        <v>0.55555555555555558</v>
      </c>
      <c r="AR167" s="275">
        <v>9</v>
      </c>
      <c r="AS167" s="339">
        <v>0.55555555555555558</v>
      </c>
      <c r="AT167" s="275">
        <v>9</v>
      </c>
      <c r="AU167" s="339">
        <v>0.55555555555555558</v>
      </c>
      <c r="AV167" s="275">
        <v>9</v>
      </c>
      <c r="AW167" s="339">
        <v>0.56000000000000005</v>
      </c>
      <c r="AX167" s="275">
        <v>11</v>
      </c>
      <c r="AY167" s="339">
        <v>0.45454545454545453</v>
      </c>
      <c r="AZ167" s="275">
        <v>9</v>
      </c>
      <c r="BA167" s="339">
        <v>0.33333333333333331</v>
      </c>
      <c r="BB167" s="275">
        <v>10</v>
      </c>
      <c r="BC167" s="339">
        <v>0.4</v>
      </c>
      <c r="BD167" s="275">
        <v>10</v>
      </c>
      <c r="BE167" s="339">
        <v>0.4</v>
      </c>
      <c r="BF167" s="328">
        <v>9</v>
      </c>
      <c r="BG167" s="203">
        <v>0.44444444444444442</v>
      </c>
      <c r="BH167" s="328">
        <v>9</v>
      </c>
      <c r="BI167" s="203">
        <v>0.44444444444444442</v>
      </c>
      <c r="BJ167" s="328">
        <v>9</v>
      </c>
      <c r="BK167" s="48">
        <v>0.44</v>
      </c>
      <c r="BL167" s="414">
        <v>9</v>
      </c>
      <c r="BM167" s="415">
        <v>0.44444444444444442</v>
      </c>
      <c r="BN167" s="414">
        <v>9</v>
      </c>
      <c r="BO167" s="415">
        <v>0.44444444444444442</v>
      </c>
      <c r="BP167" s="414">
        <f>VLOOKUP(Table8897[[#This Row],[مؤسسات السوق المالية]],'[1]بحسب مؤسسة السوق المالية '!$D$14:$J$217,6,0)</f>
        <v>9</v>
      </c>
      <c r="BQ167" s="415">
        <f>VLOOKUP(Table8897[[#This Row],[مؤسسات السوق المالية]],'[1]بحسب مؤسسة السوق المالية '!$D$14:$J$217,7,0)</f>
        <v>0.44444444444444442</v>
      </c>
    </row>
    <row r="168" spans="3:69" ht="45" customHeight="1" thickBot="1">
      <c r="C168" s="324">
        <v>3</v>
      </c>
      <c r="D168" s="129" t="s">
        <v>650</v>
      </c>
      <c r="E168" s="310" t="s">
        <v>651</v>
      </c>
      <c r="F168" s="304" t="s">
        <v>5</v>
      </c>
      <c r="G168" s="304" t="s">
        <v>5</v>
      </c>
      <c r="H168" s="304" t="s">
        <v>5</v>
      </c>
      <c r="I168" s="304" t="s">
        <v>5</v>
      </c>
      <c r="J168" s="304" t="s">
        <v>5</v>
      </c>
      <c r="K168" s="304" t="s">
        <v>5</v>
      </c>
      <c r="L168" s="304" t="s">
        <v>5</v>
      </c>
      <c r="M168" s="304" t="s">
        <v>5</v>
      </c>
      <c r="N168" s="304" t="s">
        <v>5</v>
      </c>
      <c r="O168" s="304" t="s">
        <v>5</v>
      </c>
      <c r="P168" s="304" t="s">
        <v>5</v>
      </c>
      <c r="Q168" s="304" t="s">
        <v>5</v>
      </c>
      <c r="R168" s="304" t="s">
        <v>5</v>
      </c>
      <c r="S168" s="304" t="s">
        <v>5</v>
      </c>
      <c r="T168" s="304" t="s">
        <v>5</v>
      </c>
      <c r="U168" s="304" t="s">
        <v>5</v>
      </c>
      <c r="V168" s="304" t="s">
        <v>5</v>
      </c>
      <c r="W168" s="304" t="s">
        <v>5</v>
      </c>
      <c r="X168" s="304" t="s">
        <v>5</v>
      </c>
      <c r="Y168" s="304" t="s">
        <v>5</v>
      </c>
      <c r="Z168" s="304" t="s">
        <v>5</v>
      </c>
      <c r="AA168" s="304" t="s">
        <v>5</v>
      </c>
      <c r="AB168" s="304" t="s">
        <v>5</v>
      </c>
      <c r="AC168" s="304" t="s">
        <v>5</v>
      </c>
      <c r="AD168" s="304" t="s">
        <v>5</v>
      </c>
      <c r="AE168" s="304" t="s">
        <v>5</v>
      </c>
      <c r="AF168" s="304" t="s">
        <v>5</v>
      </c>
      <c r="AG168" s="304" t="s">
        <v>5</v>
      </c>
      <c r="AH168" s="340" t="s">
        <v>5</v>
      </c>
      <c r="AI168" s="304" t="s">
        <v>5</v>
      </c>
      <c r="AJ168" s="304" t="s">
        <v>5</v>
      </c>
      <c r="AK168" s="304" t="s">
        <v>5</v>
      </c>
      <c r="AL168" s="304" t="s">
        <v>5</v>
      </c>
      <c r="AM168" s="304" t="s">
        <v>5</v>
      </c>
      <c r="AN168" s="304" t="s">
        <v>5</v>
      </c>
      <c r="AO168" s="304" t="s">
        <v>5</v>
      </c>
      <c r="AP168" s="304" t="s">
        <v>5</v>
      </c>
      <c r="AQ168" s="304" t="s">
        <v>5</v>
      </c>
      <c r="AR168" s="304" t="s">
        <v>5</v>
      </c>
      <c r="AS168" s="304" t="s">
        <v>5</v>
      </c>
      <c r="AT168" s="304" t="s">
        <v>5</v>
      </c>
      <c r="AU168" s="304" t="s">
        <v>5</v>
      </c>
      <c r="AV168" s="304" t="s">
        <v>5</v>
      </c>
      <c r="AW168" s="304" t="s">
        <v>5</v>
      </c>
      <c r="AX168" s="304" t="s">
        <v>5</v>
      </c>
      <c r="AY168" s="304" t="s">
        <v>5</v>
      </c>
      <c r="AZ168" s="304" t="s">
        <v>5</v>
      </c>
      <c r="BA168" s="304" t="s">
        <v>5</v>
      </c>
      <c r="BB168" s="304">
        <v>5</v>
      </c>
      <c r="BC168" s="304">
        <v>1</v>
      </c>
      <c r="BD168" s="304">
        <v>6</v>
      </c>
      <c r="BE168" s="304">
        <v>1</v>
      </c>
      <c r="BF168" s="342">
        <v>5</v>
      </c>
      <c r="BG168" s="347">
        <v>1</v>
      </c>
      <c r="BH168" s="328">
        <v>7</v>
      </c>
      <c r="BI168" s="203">
        <v>1</v>
      </c>
      <c r="BJ168" s="328">
        <v>7</v>
      </c>
      <c r="BK168" s="48">
        <v>1</v>
      </c>
      <c r="BL168" s="414">
        <v>8</v>
      </c>
      <c r="BM168" s="415">
        <v>1</v>
      </c>
      <c r="BN168" s="414">
        <v>9</v>
      </c>
      <c r="BO168" s="415">
        <v>1</v>
      </c>
      <c r="BP168" s="414">
        <f>VLOOKUP(Table8897[[#This Row],[مؤسسات السوق المالية]],'[1]بحسب مؤسسة السوق المالية '!$D$14:$J$217,6,0)</f>
        <v>8</v>
      </c>
      <c r="BQ168" s="415">
        <f>VLOOKUP(Table8897[[#This Row],[مؤسسات السوق المالية]],'[1]بحسب مؤسسة السوق المالية '!$D$14:$J$217,7,0)</f>
        <v>1</v>
      </c>
    </row>
    <row r="169" spans="3:69" ht="45" customHeight="1" thickBot="1">
      <c r="C169" s="324">
        <v>62</v>
      </c>
      <c r="D169" s="129" t="s">
        <v>712</v>
      </c>
      <c r="E169" s="310" t="s">
        <v>713</v>
      </c>
      <c r="F169" s="275" t="s">
        <v>5</v>
      </c>
      <c r="G169" s="339" t="s">
        <v>5</v>
      </c>
      <c r="H169" s="275" t="s">
        <v>5</v>
      </c>
      <c r="I169" s="339" t="s">
        <v>5</v>
      </c>
      <c r="J169" s="275" t="s">
        <v>5</v>
      </c>
      <c r="K169" s="339" t="s">
        <v>5</v>
      </c>
      <c r="L169" s="275" t="s">
        <v>5</v>
      </c>
      <c r="M169" s="339" t="s">
        <v>5</v>
      </c>
      <c r="N169" s="275" t="s">
        <v>5</v>
      </c>
      <c r="O169" s="339" t="s">
        <v>5</v>
      </c>
      <c r="P169" s="275" t="s">
        <v>5</v>
      </c>
      <c r="Q169" s="339" t="s">
        <v>5</v>
      </c>
      <c r="R169" s="275" t="s">
        <v>5</v>
      </c>
      <c r="S169" s="339" t="s">
        <v>5</v>
      </c>
      <c r="T169" s="275" t="s">
        <v>5</v>
      </c>
      <c r="U169" s="339" t="s">
        <v>5</v>
      </c>
      <c r="V169" s="275" t="s">
        <v>5</v>
      </c>
      <c r="W169" s="339" t="s">
        <v>5</v>
      </c>
      <c r="X169" s="275" t="s">
        <v>5</v>
      </c>
      <c r="Y169" s="339" t="s">
        <v>5</v>
      </c>
      <c r="Z169" s="275" t="s">
        <v>5</v>
      </c>
      <c r="AA169" s="339" t="s">
        <v>5</v>
      </c>
      <c r="AB169" s="275" t="s">
        <v>5</v>
      </c>
      <c r="AC169" s="339" t="s">
        <v>5</v>
      </c>
      <c r="AD169" s="275" t="s">
        <v>5</v>
      </c>
      <c r="AE169" s="339" t="s">
        <v>5</v>
      </c>
      <c r="AF169" s="275">
        <v>0</v>
      </c>
      <c r="AG169" s="339">
        <v>0</v>
      </c>
      <c r="AH169" s="275">
        <v>1</v>
      </c>
      <c r="AI169" s="339">
        <v>1</v>
      </c>
      <c r="AJ169" s="275">
        <v>4</v>
      </c>
      <c r="AK169" s="339">
        <v>1</v>
      </c>
      <c r="AL169" s="275">
        <v>4</v>
      </c>
      <c r="AM169" s="339">
        <v>1</v>
      </c>
      <c r="AN169" s="275">
        <v>3</v>
      </c>
      <c r="AO169" s="339">
        <v>1</v>
      </c>
      <c r="AP169" s="275">
        <v>4</v>
      </c>
      <c r="AQ169" s="339">
        <v>1</v>
      </c>
      <c r="AR169" s="275">
        <v>5</v>
      </c>
      <c r="AS169" s="339">
        <v>1</v>
      </c>
      <c r="AT169" s="275">
        <v>5</v>
      </c>
      <c r="AU169" s="339">
        <v>1</v>
      </c>
      <c r="AV169" s="275">
        <v>5</v>
      </c>
      <c r="AW169" s="339">
        <v>1</v>
      </c>
      <c r="AX169" s="275">
        <v>4</v>
      </c>
      <c r="AY169" s="339">
        <v>1</v>
      </c>
      <c r="AZ169" s="275">
        <v>4</v>
      </c>
      <c r="BA169" s="339">
        <v>1</v>
      </c>
      <c r="BB169" s="275">
        <v>4</v>
      </c>
      <c r="BC169" s="339">
        <v>1</v>
      </c>
      <c r="BD169" s="275">
        <v>4</v>
      </c>
      <c r="BE169" s="339">
        <v>1</v>
      </c>
      <c r="BF169" s="328">
        <v>4</v>
      </c>
      <c r="BG169" s="203">
        <v>0.75</v>
      </c>
      <c r="BH169" s="328">
        <v>7</v>
      </c>
      <c r="BI169" s="203">
        <v>0.7142857142857143</v>
      </c>
      <c r="BJ169" s="328">
        <v>8</v>
      </c>
      <c r="BK169" s="48">
        <v>0.63</v>
      </c>
      <c r="BL169" s="414">
        <v>7</v>
      </c>
      <c r="BM169" s="415">
        <v>0.7142857142857143</v>
      </c>
      <c r="BN169" s="414">
        <v>9</v>
      </c>
      <c r="BO169" s="415">
        <v>0.77777777777777779</v>
      </c>
      <c r="BP169" s="414">
        <f>VLOOKUP(Table8897[[#This Row],[مؤسسات السوق المالية]],'[1]بحسب مؤسسة السوق المالية '!$D$14:$J$217,6,0)</f>
        <v>8</v>
      </c>
      <c r="BQ169" s="415">
        <f>VLOOKUP(Table8897[[#This Row],[مؤسسات السوق المالية]],'[1]بحسب مؤسسة السوق المالية '!$D$14:$J$217,7,0)</f>
        <v>0.875</v>
      </c>
    </row>
    <row r="170" spans="3:69" ht="45" customHeight="1" thickBot="1">
      <c r="C170" s="324">
        <v>76</v>
      </c>
      <c r="D170" s="129" t="s">
        <v>656</v>
      </c>
      <c r="E170" s="310" t="s">
        <v>657</v>
      </c>
      <c r="F170" s="275" t="s">
        <v>5</v>
      </c>
      <c r="G170" s="275" t="s">
        <v>5</v>
      </c>
      <c r="H170" s="275" t="s">
        <v>5</v>
      </c>
      <c r="I170" s="275" t="s">
        <v>5</v>
      </c>
      <c r="J170" s="275" t="s">
        <v>5</v>
      </c>
      <c r="K170" s="275" t="s">
        <v>5</v>
      </c>
      <c r="L170" s="275" t="s">
        <v>5</v>
      </c>
      <c r="M170" s="275" t="s">
        <v>5</v>
      </c>
      <c r="N170" s="275" t="s">
        <v>5</v>
      </c>
      <c r="O170" s="275" t="s">
        <v>5</v>
      </c>
      <c r="P170" s="275" t="s">
        <v>5</v>
      </c>
      <c r="Q170" s="275" t="s">
        <v>5</v>
      </c>
      <c r="R170" s="275" t="s">
        <v>5</v>
      </c>
      <c r="S170" s="275" t="s">
        <v>5</v>
      </c>
      <c r="T170" s="275" t="s">
        <v>5</v>
      </c>
      <c r="U170" s="275" t="s">
        <v>5</v>
      </c>
      <c r="V170" s="275" t="s">
        <v>5</v>
      </c>
      <c r="W170" s="275" t="s">
        <v>5</v>
      </c>
      <c r="X170" s="275" t="s">
        <v>5</v>
      </c>
      <c r="Y170" s="275" t="s">
        <v>5</v>
      </c>
      <c r="Z170" s="275" t="s">
        <v>5</v>
      </c>
      <c r="AA170" s="275" t="s">
        <v>5</v>
      </c>
      <c r="AB170" s="275" t="s">
        <v>5</v>
      </c>
      <c r="AC170" s="275" t="s">
        <v>5</v>
      </c>
      <c r="AD170" s="275" t="s">
        <v>5</v>
      </c>
      <c r="AE170" s="275" t="s">
        <v>5</v>
      </c>
      <c r="AF170" s="275" t="s">
        <v>5</v>
      </c>
      <c r="AG170" s="275" t="s">
        <v>5</v>
      </c>
      <c r="AH170" s="275" t="s">
        <v>5</v>
      </c>
      <c r="AI170" s="275" t="s">
        <v>5</v>
      </c>
      <c r="AJ170" s="275" t="s">
        <v>5</v>
      </c>
      <c r="AK170" s="275" t="s">
        <v>5</v>
      </c>
      <c r="AL170" s="275" t="s">
        <v>5</v>
      </c>
      <c r="AM170" s="275" t="s">
        <v>5</v>
      </c>
      <c r="AN170" s="275" t="s">
        <v>5</v>
      </c>
      <c r="AO170" s="275" t="s">
        <v>5</v>
      </c>
      <c r="AP170" s="275" t="s">
        <v>5</v>
      </c>
      <c r="AQ170" s="275" t="s">
        <v>5</v>
      </c>
      <c r="AR170" s="275" t="s">
        <v>5</v>
      </c>
      <c r="AS170" s="275" t="s">
        <v>5</v>
      </c>
      <c r="AT170" s="275" t="s">
        <v>5</v>
      </c>
      <c r="AU170" s="275" t="s">
        <v>5</v>
      </c>
      <c r="AV170" s="275" t="s">
        <v>5</v>
      </c>
      <c r="AW170" s="275" t="s">
        <v>5</v>
      </c>
      <c r="AX170" s="275" t="s">
        <v>5</v>
      </c>
      <c r="AY170" s="275" t="s">
        <v>5</v>
      </c>
      <c r="AZ170" s="275" t="s">
        <v>5</v>
      </c>
      <c r="BA170" s="275" t="s">
        <v>5</v>
      </c>
      <c r="BB170" s="275" t="s">
        <v>5</v>
      </c>
      <c r="BC170" s="275" t="s">
        <v>5</v>
      </c>
      <c r="BD170" s="275" t="s">
        <v>5</v>
      </c>
      <c r="BE170" s="275" t="s">
        <v>5</v>
      </c>
      <c r="BF170" s="328">
        <v>3</v>
      </c>
      <c r="BG170" s="347">
        <v>0.66666666666666663</v>
      </c>
      <c r="BH170" s="328">
        <v>1</v>
      </c>
      <c r="BI170" s="203">
        <v>1</v>
      </c>
      <c r="BJ170" s="328">
        <v>8</v>
      </c>
      <c r="BK170" s="48">
        <v>0.75</v>
      </c>
      <c r="BL170" s="414">
        <v>8</v>
      </c>
      <c r="BM170" s="415">
        <v>0.75</v>
      </c>
      <c r="BN170" s="414">
        <v>8</v>
      </c>
      <c r="BO170" s="415">
        <v>0.75</v>
      </c>
      <c r="BP170" s="414">
        <f>VLOOKUP(Table8897[[#This Row],[مؤسسات السوق المالية]],'[1]بحسب مؤسسة السوق المالية '!$D$14:$J$217,6,0)</f>
        <v>8</v>
      </c>
      <c r="BQ170" s="415">
        <f>VLOOKUP(Table8897[[#This Row],[مؤسسات السوق المالية]],'[1]بحسب مؤسسة السوق المالية '!$D$14:$J$217,7,0)</f>
        <v>0.75</v>
      </c>
    </row>
    <row r="171" spans="3:69" ht="45" customHeight="1" thickBot="1">
      <c r="C171" s="324">
        <v>147</v>
      </c>
      <c r="D171" s="129" t="s">
        <v>734</v>
      </c>
      <c r="E171" s="310" t="s">
        <v>735</v>
      </c>
      <c r="F171" s="275" t="s">
        <v>5</v>
      </c>
      <c r="G171" s="339" t="s">
        <v>5</v>
      </c>
      <c r="H171" s="275" t="s">
        <v>5</v>
      </c>
      <c r="I171" s="339" t="s">
        <v>5</v>
      </c>
      <c r="J171" s="275" t="s">
        <v>5</v>
      </c>
      <c r="K171" s="339" t="s">
        <v>5</v>
      </c>
      <c r="L171" s="275" t="s">
        <v>5</v>
      </c>
      <c r="M171" s="339" t="s">
        <v>5</v>
      </c>
      <c r="N171" s="275" t="s">
        <v>5</v>
      </c>
      <c r="O171" s="339" t="s">
        <v>5</v>
      </c>
      <c r="P171" s="275" t="s">
        <v>5</v>
      </c>
      <c r="Q171" s="339" t="s">
        <v>5</v>
      </c>
      <c r="R171" s="275" t="s">
        <v>5</v>
      </c>
      <c r="S171" s="339" t="s">
        <v>5</v>
      </c>
      <c r="T171" s="275" t="s">
        <v>5</v>
      </c>
      <c r="U171" s="339" t="s">
        <v>5</v>
      </c>
      <c r="V171" s="275" t="s">
        <v>5</v>
      </c>
      <c r="W171" s="339" t="s">
        <v>5</v>
      </c>
      <c r="X171" s="275" t="s">
        <v>5</v>
      </c>
      <c r="Y171" s="339" t="s">
        <v>5</v>
      </c>
      <c r="Z171" s="275" t="s">
        <v>5</v>
      </c>
      <c r="AA171" s="339" t="s">
        <v>5</v>
      </c>
      <c r="AB171" s="275" t="s">
        <v>5</v>
      </c>
      <c r="AC171" s="339" t="s">
        <v>5</v>
      </c>
      <c r="AD171" s="275" t="s">
        <v>5</v>
      </c>
      <c r="AE171" s="339" t="s">
        <v>5</v>
      </c>
      <c r="AF171" s="275" t="s">
        <v>5</v>
      </c>
      <c r="AG171" s="339" t="s">
        <v>5</v>
      </c>
      <c r="AH171" s="275" t="s">
        <v>5</v>
      </c>
      <c r="AI171" s="339" t="s">
        <v>5</v>
      </c>
      <c r="AJ171" s="275">
        <v>4</v>
      </c>
      <c r="AK171" s="339">
        <v>0.5</v>
      </c>
      <c r="AL171" s="275">
        <v>7</v>
      </c>
      <c r="AM171" s="339">
        <v>0.5714285714285714</v>
      </c>
      <c r="AN171" s="275">
        <v>9</v>
      </c>
      <c r="AO171" s="339">
        <v>0.55555555555555558</v>
      </c>
      <c r="AP171" s="275">
        <v>9</v>
      </c>
      <c r="AQ171" s="339">
        <v>0.55555555555555558</v>
      </c>
      <c r="AR171" s="275">
        <v>9</v>
      </c>
      <c r="AS171" s="339">
        <v>0.55555555555555558</v>
      </c>
      <c r="AT171" s="275">
        <v>9</v>
      </c>
      <c r="AU171" s="339">
        <v>0.55555555555555558</v>
      </c>
      <c r="AV171" s="275">
        <v>12</v>
      </c>
      <c r="AW171" s="339">
        <v>0.67</v>
      </c>
      <c r="AX171" s="275">
        <v>12</v>
      </c>
      <c r="AY171" s="339">
        <v>0.41666666666666669</v>
      </c>
      <c r="AZ171" s="275">
        <v>11</v>
      </c>
      <c r="BA171" s="339">
        <v>0.63636363636363635</v>
      </c>
      <c r="BB171" s="275">
        <v>11</v>
      </c>
      <c r="BC171" s="339">
        <v>0.63636363636363635</v>
      </c>
      <c r="BD171" s="275">
        <v>12</v>
      </c>
      <c r="BE171" s="339">
        <v>0.66666666666666663</v>
      </c>
      <c r="BF171" s="328">
        <v>10</v>
      </c>
      <c r="BG171" s="203">
        <v>0.6</v>
      </c>
      <c r="BH171" s="328">
        <v>11</v>
      </c>
      <c r="BI171" s="203">
        <v>0.63636363636363635</v>
      </c>
      <c r="BJ171" s="328">
        <v>12</v>
      </c>
      <c r="BK171" s="48">
        <v>0.67</v>
      </c>
      <c r="BL171" s="414">
        <v>11</v>
      </c>
      <c r="BM171" s="415">
        <v>0.63636363636363635</v>
      </c>
      <c r="BN171" s="414">
        <v>11</v>
      </c>
      <c r="BO171" s="415">
        <v>0.54545454545454541</v>
      </c>
      <c r="BP171" s="414">
        <f>VLOOKUP(Table8897[[#This Row],[مؤسسات السوق المالية]],'[1]بحسب مؤسسة السوق المالية '!$D$14:$J$217,6,0)</f>
        <v>8</v>
      </c>
      <c r="BQ171" s="415">
        <f>VLOOKUP(Table8897[[#This Row],[مؤسسات السوق المالية]],'[1]بحسب مؤسسة السوق المالية '!$D$14:$J$217,7,0)</f>
        <v>0.5</v>
      </c>
    </row>
    <row r="172" spans="3:69" ht="45" customHeight="1" thickBot="1">
      <c r="C172" s="324">
        <v>172</v>
      </c>
      <c r="D172" s="129" t="s">
        <v>777</v>
      </c>
      <c r="E172" s="310" t="s">
        <v>778</v>
      </c>
      <c r="F172" s="275" t="s">
        <v>5</v>
      </c>
      <c r="G172" s="339" t="s">
        <v>5</v>
      </c>
      <c r="H172" s="275" t="s">
        <v>5</v>
      </c>
      <c r="I172" s="339" t="s">
        <v>5</v>
      </c>
      <c r="J172" s="275" t="s">
        <v>5</v>
      </c>
      <c r="K172" s="339" t="s">
        <v>5</v>
      </c>
      <c r="L172" s="275" t="s">
        <v>5</v>
      </c>
      <c r="M172" s="339" t="s">
        <v>5</v>
      </c>
      <c r="N172" s="275" t="s">
        <v>5</v>
      </c>
      <c r="O172" s="339" t="s">
        <v>5</v>
      </c>
      <c r="P172" s="275">
        <v>1</v>
      </c>
      <c r="Q172" s="339">
        <v>1</v>
      </c>
      <c r="R172" s="275">
        <v>5</v>
      </c>
      <c r="S172" s="339">
        <v>0.4</v>
      </c>
      <c r="T172" s="275">
        <v>5</v>
      </c>
      <c r="U172" s="339">
        <v>0.4</v>
      </c>
      <c r="V172" s="275">
        <v>6</v>
      </c>
      <c r="W172" s="339">
        <v>0.5</v>
      </c>
      <c r="X172" s="275">
        <v>6</v>
      </c>
      <c r="Y172" s="339">
        <v>0.5</v>
      </c>
      <c r="Z172" s="275">
        <v>5</v>
      </c>
      <c r="AA172" s="339">
        <v>0.4</v>
      </c>
      <c r="AB172" s="275">
        <v>5</v>
      </c>
      <c r="AC172" s="339">
        <v>0.4</v>
      </c>
      <c r="AD172" s="275">
        <v>6</v>
      </c>
      <c r="AE172" s="339">
        <v>0.33333333333333331</v>
      </c>
      <c r="AF172" s="275">
        <v>6</v>
      </c>
      <c r="AG172" s="339">
        <v>0.33333333333333331</v>
      </c>
      <c r="AH172" s="275">
        <v>6</v>
      </c>
      <c r="AI172" s="339">
        <v>0.33333333333333331</v>
      </c>
      <c r="AJ172" s="275">
        <v>6</v>
      </c>
      <c r="AK172" s="339">
        <v>0.33333333333333331</v>
      </c>
      <c r="AL172" s="275">
        <v>7</v>
      </c>
      <c r="AM172" s="339">
        <v>0.42857142857142855</v>
      </c>
      <c r="AN172" s="275">
        <v>7</v>
      </c>
      <c r="AO172" s="339">
        <v>0.42857142857142855</v>
      </c>
      <c r="AP172" s="275">
        <v>7</v>
      </c>
      <c r="AQ172" s="339">
        <v>0.42857142857142855</v>
      </c>
      <c r="AR172" s="275">
        <v>5</v>
      </c>
      <c r="AS172" s="339">
        <v>0.6</v>
      </c>
      <c r="AT172" s="275">
        <v>6</v>
      </c>
      <c r="AU172" s="339">
        <v>0.33333333333333331</v>
      </c>
      <c r="AV172" s="275">
        <v>7</v>
      </c>
      <c r="AW172" s="339">
        <v>0.28999999999999998</v>
      </c>
      <c r="AX172" s="275">
        <v>7</v>
      </c>
      <c r="AY172" s="339">
        <v>0.14285714285714285</v>
      </c>
      <c r="AZ172" s="275">
        <v>6</v>
      </c>
      <c r="BA172" s="339">
        <v>0.33333333333333331</v>
      </c>
      <c r="BB172" s="275">
        <v>7</v>
      </c>
      <c r="BC172" s="339">
        <v>0.42857142857142855</v>
      </c>
      <c r="BD172" s="275">
        <v>8</v>
      </c>
      <c r="BE172" s="339">
        <v>0.5</v>
      </c>
      <c r="BF172" s="377">
        <v>7</v>
      </c>
      <c r="BG172" s="379">
        <v>0.5714285714285714</v>
      </c>
      <c r="BH172" s="377">
        <v>9</v>
      </c>
      <c r="BI172" s="379">
        <v>0.33333333333333331</v>
      </c>
      <c r="BJ172" s="377">
        <v>8</v>
      </c>
      <c r="BK172" s="339">
        <v>0.38</v>
      </c>
      <c r="BL172" s="414">
        <v>8</v>
      </c>
      <c r="BM172" s="415">
        <v>0.375</v>
      </c>
      <c r="BN172" s="414">
        <v>8</v>
      </c>
      <c r="BO172" s="415">
        <v>0.375</v>
      </c>
      <c r="BP172" s="414">
        <f>VLOOKUP(Table8897[[#This Row],[مؤسسات السوق المالية]],'[1]بحسب مؤسسة السوق المالية '!$D$14:$J$217,6,0)</f>
        <v>8</v>
      </c>
      <c r="BQ172" s="415">
        <f>VLOOKUP(Table8897[[#This Row],[مؤسسات السوق المالية]],'[1]بحسب مؤسسة السوق المالية '!$D$14:$J$217,7,0)</f>
        <v>0.375</v>
      </c>
    </row>
    <row r="173" spans="3:69" ht="45" customHeight="1" thickBot="1">
      <c r="C173" s="324">
        <v>23</v>
      </c>
      <c r="D173" s="129" t="s">
        <v>665</v>
      </c>
      <c r="E173" s="310" t="s">
        <v>666</v>
      </c>
      <c r="F173" s="275" t="s">
        <v>5</v>
      </c>
      <c r="G173" s="339" t="s">
        <v>5</v>
      </c>
      <c r="H173" s="275" t="s">
        <v>5</v>
      </c>
      <c r="I173" s="339" t="s">
        <v>5</v>
      </c>
      <c r="J173" s="275" t="s">
        <v>5</v>
      </c>
      <c r="K173" s="339" t="s">
        <v>5</v>
      </c>
      <c r="L173" s="275" t="s">
        <v>5</v>
      </c>
      <c r="M173" s="339" t="s">
        <v>5</v>
      </c>
      <c r="N173" s="275" t="s">
        <v>5</v>
      </c>
      <c r="O173" s="339" t="s">
        <v>5</v>
      </c>
      <c r="P173" s="275" t="s">
        <v>5</v>
      </c>
      <c r="Q173" s="339" t="s">
        <v>5</v>
      </c>
      <c r="R173" s="275" t="s">
        <v>5</v>
      </c>
      <c r="S173" s="339" t="s">
        <v>5</v>
      </c>
      <c r="T173" s="275" t="s">
        <v>5</v>
      </c>
      <c r="U173" s="339" t="s">
        <v>5</v>
      </c>
      <c r="V173" s="275" t="s">
        <v>5</v>
      </c>
      <c r="W173" s="339" t="s">
        <v>5</v>
      </c>
      <c r="X173" s="275" t="s">
        <v>5</v>
      </c>
      <c r="Y173" s="339" t="s">
        <v>5</v>
      </c>
      <c r="Z173" s="275" t="s">
        <v>5</v>
      </c>
      <c r="AA173" s="339" t="s">
        <v>5</v>
      </c>
      <c r="AB173" s="275" t="s">
        <v>5</v>
      </c>
      <c r="AC173" s="339" t="s">
        <v>5</v>
      </c>
      <c r="AD173" s="275" t="s">
        <v>5</v>
      </c>
      <c r="AE173" s="339" t="s">
        <v>5</v>
      </c>
      <c r="AF173" s="275" t="s">
        <v>5</v>
      </c>
      <c r="AG173" s="339" t="s">
        <v>5</v>
      </c>
      <c r="AH173" s="275" t="s">
        <v>5</v>
      </c>
      <c r="AI173" s="339" t="s">
        <v>5</v>
      </c>
      <c r="AJ173" s="275" t="s">
        <v>5</v>
      </c>
      <c r="AK173" s="339" t="s">
        <v>5</v>
      </c>
      <c r="AL173" s="275" t="s">
        <v>5</v>
      </c>
      <c r="AM173" s="339" t="s">
        <v>5</v>
      </c>
      <c r="AN173" s="275" t="s">
        <v>5</v>
      </c>
      <c r="AO173" s="339" t="s">
        <v>5</v>
      </c>
      <c r="AP173" s="275">
        <v>12</v>
      </c>
      <c r="AQ173" s="339">
        <v>0.91666666666666663</v>
      </c>
      <c r="AR173" s="275">
        <v>15</v>
      </c>
      <c r="AS173" s="339">
        <v>0.93333333333333335</v>
      </c>
      <c r="AT173" s="275">
        <v>14</v>
      </c>
      <c r="AU173" s="339">
        <v>0.9285714285714286</v>
      </c>
      <c r="AV173" s="275">
        <v>16</v>
      </c>
      <c r="AW173" s="339">
        <v>0.94</v>
      </c>
      <c r="AX173" s="275">
        <v>22</v>
      </c>
      <c r="AY173" s="339">
        <v>0.86363636363636365</v>
      </c>
      <c r="AZ173" s="275">
        <v>14</v>
      </c>
      <c r="BA173" s="339">
        <v>0.9285714285714286</v>
      </c>
      <c r="BB173" s="275">
        <v>12</v>
      </c>
      <c r="BC173" s="339">
        <v>0.91666666666666663</v>
      </c>
      <c r="BD173" s="275">
        <v>13</v>
      </c>
      <c r="BE173" s="339">
        <v>0.92307692307692313</v>
      </c>
      <c r="BF173" s="377">
        <v>13</v>
      </c>
      <c r="BG173" s="379">
        <v>0.92307692307692313</v>
      </c>
      <c r="BH173" s="377">
        <v>11</v>
      </c>
      <c r="BI173" s="379">
        <v>0.90909090909090906</v>
      </c>
      <c r="BJ173" s="377">
        <v>12</v>
      </c>
      <c r="BK173" s="339">
        <v>0.92</v>
      </c>
      <c r="BL173" s="414">
        <v>11</v>
      </c>
      <c r="BM173" s="415">
        <v>0.90909090909090906</v>
      </c>
      <c r="BN173" s="414">
        <v>10</v>
      </c>
      <c r="BO173" s="415">
        <v>0.9</v>
      </c>
      <c r="BP173" s="414">
        <f>VLOOKUP(Table8897[[#This Row],[مؤسسات السوق المالية]],'[1]بحسب مؤسسة السوق المالية '!$D$14:$J$217,6,0)</f>
        <v>7</v>
      </c>
      <c r="BQ173" s="415">
        <f>VLOOKUP(Table8897[[#This Row],[مؤسسات السوق المالية]],'[1]بحسب مؤسسة السوق المالية '!$D$14:$J$217,7,0)</f>
        <v>1</v>
      </c>
    </row>
    <row r="174" spans="3:69" ht="45" customHeight="1" thickBot="1">
      <c r="C174" s="324">
        <v>53</v>
      </c>
      <c r="D174" s="129" t="s">
        <v>662</v>
      </c>
      <c r="E174" s="310" t="s">
        <v>663</v>
      </c>
      <c r="F174" s="339" t="s">
        <v>5</v>
      </c>
      <c r="G174" s="339" t="s">
        <v>5</v>
      </c>
      <c r="H174" s="339" t="s">
        <v>5</v>
      </c>
      <c r="I174" s="339" t="s">
        <v>5</v>
      </c>
      <c r="J174" s="339" t="s">
        <v>5</v>
      </c>
      <c r="K174" s="339" t="s">
        <v>5</v>
      </c>
      <c r="L174" s="339" t="s">
        <v>5</v>
      </c>
      <c r="M174" s="339" t="s">
        <v>5</v>
      </c>
      <c r="N174" s="339" t="s">
        <v>5</v>
      </c>
      <c r="O174" s="339" t="s">
        <v>5</v>
      </c>
      <c r="P174" s="339" t="s">
        <v>5</v>
      </c>
      <c r="Q174" s="339" t="s">
        <v>5</v>
      </c>
      <c r="R174" s="339" t="s">
        <v>5</v>
      </c>
      <c r="S174" s="339" t="s">
        <v>5</v>
      </c>
      <c r="T174" s="339" t="s">
        <v>5</v>
      </c>
      <c r="U174" s="339" t="s">
        <v>5</v>
      </c>
      <c r="V174" s="339" t="s">
        <v>5</v>
      </c>
      <c r="W174" s="339" t="s">
        <v>5</v>
      </c>
      <c r="X174" s="339" t="s">
        <v>5</v>
      </c>
      <c r="Y174" s="339" t="s">
        <v>5</v>
      </c>
      <c r="Z174" s="339" t="s">
        <v>5</v>
      </c>
      <c r="AA174" s="339" t="s">
        <v>5</v>
      </c>
      <c r="AB174" s="339" t="s">
        <v>5</v>
      </c>
      <c r="AC174" s="339" t="s">
        <v>5</v>
      </c>
      <c r="AD174" s="339" t="s">
        <v>5</v>
      </c>
      <c r="AE174" s="339" t="s">
        <v>5</v>
      </c>
      <c r="AF174" s="339" t="s">
        <v>5</v>
      </c>
      <c r="AG174" s="339" t="s">
        <v>5</v>
      </c>
      <c r="AH174" s="339" t="s">
        <v>5</v>
      </c>
      <c r="AI174" s="339" t="s">
        <v>5</v>
      </c>
      <c r="AJ174" s="339" t="s">
        <v>5</v>
      </c>
      <c r="AK174" s="339" t="s">
        <v>5</v>
      </c>
      <c r="AL174" s="339" t="s">
        <v>5</v>
      </c>
      <c r="AM174" s="339" t="s">
        <v>5</v>
      </c>
      <c r="AN174" s="339" t="s">
        <v>5</v>
      </c>
      <c r="AO174" s="339" t="s">
        <v>5</v>
      </c>
      <c r="AP174" s="339" t="s">
        <v>5</v>
      </c>
      <c r="AQ174" s="339" t="s">
        <v>5</v>
      </c>
      <c r="AR174" s="339" t="s">
        <v>5</v>
      </c>
      <c r="AS174" s="339" t="s">
        <v>5</v>
      </c>
      <c r="AT174" s="339" t="s">
        <v>5</v>
      </c>
      <c r="AU174" s="339" t="s">
        <v>5</v>
      </c>
      <c r="AV174" s="339" t="s">
        <v>5</v>
      </c>
      <c r="AW174" s="339" t="s">
        <v>5</v>
      </c>
      <c r="AX174" s="339" t="s">
        <v>5</v>
      </c>
      <c r="AY174" s="339" t="s">
        <v>5</v>
      </c>
      <c r="AZ174" s="339" t="s">
        <v>5</v>
      </c>
      <c r="BA174" s="339" t="s">
        <v>5</v>
      </c>
      <c r="BB174" s="339" t="s">
        <v>5</v>
      </c>
      <c r="BC174" s="339" t="s">
        <v>5</v>
      </c>
      <c r="BD174" s="339" t="s">
        <v>5</v>
      </c>
      <c r="BE174" s="339" t="s">
        <v>5</v>
      </c>
      <c r="BF174" s="377" t="s">
        <v>5</v>
      </c>
      <c r="BG174" s="379" t="s">
        <v>5</v>
      </c>
      <c r="BH174" s="327">
        <v>1</v>
      </c>
      <c r="BI174" s="380">
        <v>1</v>
      </c>
      <c r="BJ174" s="377">
        <v>6</v>
      </c>
      <c r="BK174" s="339">
        <v>0.83</v>
      </c>
      <c r="BL174" s="414">
        <v>8</v>
      </c>
      <c r="BM174" s="415">
        <v>0.625</v>
      </c>
      <c r="BN174" s="414">
        <v>5</v>
      </c>
      <c r="BO174" s="415">
        <v>0.8</v>
      </c>
      <c r="BP174" s="414">
        <f>VLOOKUP(Table8897[[#This Row],[مؤسسات السوق المالية]],'[1]بحسب مؤسسة السوق المالية '!$D$14:$J$217,6,0)</f>
        <v>7</v>
      </c>
      <c r="BQ174" s="415">
        <f>VLOOKUP(Table8897[[#This Row],[مؤسسات السوق المالية]],'[1]بحسب مؤسسة السوق المالية '!$D$14:$J$217,7,0)</f>
        <v>0.5714285714285714</v>
      </c>
    </row>
    <row r="175" spans="3:69" ht="45" customHeight="1" thickBot="1">
      <c r="C175" s="324">
        <v>71</v>
      </c>
      <c r="D175" s="129" t="s">
        <v>1206</v>
      </c>
      <c r="E175" s="310" t="s">
        <v>1241</v>
      </c>
      <c r="F175" s="275">
        <v>15</v>
      </c>
      <c r="G175" s="339">
        <v>0.4</v>
      </c>
      <c r="H175" s="275">
        <v>15</v>
      </c>
      <c r="I175" s="339">
        <v>0.47</v>
      </c>
      <c r="J175" s="275">
        <v>16</v>
      </c>
      <c r="K175" s="339">
        <v>0.44</v>
      </c>
      <c r="L175" s="275">
        <v>15</v>
      </c>
      <c r="M175" s="339">
        <v>0.47</v>
      </c>
      <c r="N175" s="275">
        <v>13</v>
      </c>
      <c r="O175" s="339">
        <v>0.46153846153846156</v>
      </c>
      <c r="P175" s="275">
        <v>12</v>
      </c>
      <c r="Q175" s="339">
        <v>0.5</v>
      </c>
      <c r="R175" s="275">
        <v>13</v>
      </c>
      <c r="S175" s="339">
        <v>0.54</v>
      </c>
      <c r="T175" s="275">
        <v>13</v>
      </c>
      <c r="U175" s="339">
        <v>0.46</v>
      </c>
      <c r="V175" s="275">
        <v>13</v>
      </c>
      <c r="W175" s="339">
        <v>0.46</v>
      </c>
      <c r="X175" s="275">
        <v>12</v>
      </c>
      <c r="Y175" s="339">
        <v>0.5</v>
      </c>
      <c r="Z175" s="275">
        <v>13</v>
      </c>
      <c r="AA175" s="339">
        <v>0.46153846153846156</v>
      </c>
      <c r="AB175" s="275">
        <v>12</v>
      </c>
      <c r="AC175" s="339">
        <v>0.41666666666666669</v>
      </c>
      <c r="AD175" s="275">
        <v>13</v>
      </c>
      <c r="AE175" s="339">
        <v>0.53846153846153844</v>
      </c>
      <c r="AF175" s="275">
        <v>13</v>
      </c>
      <c r="AG175" s="339">
        <v>0.53846153846153844</v>
      </c>
      <c r="AH175" s="275">
        <v>11</v>
      </c>
      <c r="AI175" s="339">
        <v>0.45454545454545453</v>
      </c>
      <c r="AJ175" s="275">
        <v>14</v>
      </c>
      <c r="AK175" s="339">
        <v>0.5</v>
      </c>
      <c r="AL175" s="275">
        <v>14</v>
      </c>
      <c r="AM175" s="339">
        <v>0.5714285714285714</v>
      </c>
      <c r="AN175" s="275">
        <v>13</v>
      </c>
      <c r="AO175" s="339">
        <v>0.61538461538461542</v>
      </c>
      <c r="AP175" s="275">
        <v>10</v>
      </c>
      <c r="AQ175" s="339">
        <v>0.6</v>
      </c>
      <c r="AR175" s="275">
        <v>10</v>
      </c>
      <c r="AS175" s="339">
        <v>0.6</v>
      </c>
      <c r="AT175" s="275">
        <v>10</v>
      </c>
      <c r="AU175" s="339">
        <v>0.7</v>
      </c>
      <c r="AV175" s="275">
        <v>9</v>
      </c>
      <c r="AW175" s="339">
        <v>0.67</v>
      </c>
      <c r="AX175" s="275">
        <v>7</v>
      </c>
      <c r="AY175" s="339">
        <v>0.7142857142857143</v>
      </c>
      <c r="AZ175" s="275">
        <v>7</v>
      </c>
      <c r="BA175" s="339">
        <v>0.8571428571428571</v>
      </c>
      <c r="BB175" s="275">
        <v>8</v>
      </c>
      <c r="BC175" s="339">
        <v>0.75</v>
      </c>
      <c r="BD175" s="275">
        <v>9</v>
      </c>
      <c r="BE175" s="339">
        <v>0.77777777777777779</v>
      </c>
      <c r="BF175" s="377">
        <v>9</v>
      </c>
      <c r="BG175" s="379">
        <v>0.77777777777777779</v>
      </c>
      <c r="BH175" s="377">
        <v>8</v>
      </c>
      <c r="BI175" s="379">
        <v>0.875</v>
      </c>
      <c r="BJ175" s="510">
        <v>7</v>
      </c>
      <c r="BK175" s="511">
        <v>0.86</v>
      </c>
      <c r="BL175" s="430">
        <v>8</v>
      </c>
      <c r="BM175" s="429">
        <v>0.875</v>
      </c>
      <c r="BN175" s="430">
        <v>8</v>
      </c>
      <c r="BO175" s="429">
        <v>0.75</v>
      </c>
      <c r="BP175" s="414">
        <f>VLOOKUP(Table8897[[#This Row],[مؤسسات السوق المالية]],'[1]بحسب مؤسسة السوق المالية '!$D$14:$J$217,6,0)</f>
        <v>7</v>
      </c>
      <c r="BQ175" s="425">
        <f>VLOOKUP(Table8897[[#This Row],[مؤسسات السوق المالية]],'[1]بحسب مؤسسة السوق المالية '!$D$14:$J$217,7,0)</f>
        <v>0.8571428571428571</v>
      </c>
    </row>
    <row r="176" spans="3:69" ht="45" customHeight="1" thickBot="1">
      <c r="C176" s="324">
        <v>89</v>
      </c>
      <c r="D176" s="129" t="s">
        <v>813</v>
      </c>
      <c r="E176" s="310" t="s">
        <v>814</v>
      </c>
      <c r="F176" s="275" t="s">
        <v>5</v>
      </c>
      <c r="G176" s="275" t="s">
        <v>5</v>
      </c>
      <c r="H176" s="275" t="s">
        <v>5</v>
      </c>
      <c r="I176" s="275" t="s">
        <v>5</v>
      </c>
      <c r="J176" s="275" t="s">
        <v>5</v>
      </c>
      <c r="K176" s="275" t="s">
        <v>5</v>
      </c>
      <c r="L176" s="275" t="s">
        <v>5</v>
      </c>
      <c r="M176" s="275" t="s">
        <v>5</v>
      </c>
      <c r="N176" s="275" t="s">
        <v>5</v>
      </c>
      <c r="O176" s="275" t="s">
        <v>5</v>
      </c>
      <c r="P176" s="275" t="s">
        <v>5</v>
      </c>
      <c r="Q176" s="275" t="s">
        <v>5</v>
      </c>
      <c r="R176" s="275" t="s">
        <v>5</v>
      </c>
      <c r="S176" s="275" t="s">
        <v>5</v>
      </c>
      <c r="T176" s="275" t="s">
        <v>5</v>
      </c>
      <c r="U176" s="275" t="s">
        <v>5</v>
      </c>
      <c r="V176" s="275" t="s">
        <v>5</v>
      </c>
      <c r="W176" s="275" t="s">
        <v>5</v>
      </c>
      <c r="X176" s="275" t="s">
        <v>5</v>
      </c>
      <c r="Y176" s="275" t="s">
        <v>5</v>
      </c>
      <c r="Z176" s="275" t="s">
        <v>5</v>
      </c>
      <c r="AA176" s="275" t="s">
        <v>5</v>
      </c>
      <c r="AB176" s="275" t="s">
        <v>5</v>
      </c>
      <c r="AC176" s="275" t="s">
        <v>5</v>
      </c>
      <c r="AD176" s="275" t="s">
        <v>5</v>
      </c>
      <c r="AE176" s="275" t="s">
        <v>5</v>
      </c>
      <c r="AF176" s="275" t="s">
        <v>5</v>
      </c>
      <c r="AG176" s="275" t="s">
        <v>5</v>
      </c>
      <c r="AH176" s="275" t="s">
        <v>5</v>
      </c>
      <c r="AI176" s="275" t="s">
        <v>5</v>
      </c>
      <c r="AJ176" s="275" t="s">
        <v>5</v>
      </c>
      <c r="AK176" s="275" t="s">
        <v>5</v>
      </c>
      <c r="AL176" s="275" t="s">
        <v>5</v>
      </c>
      <c r="AM176" s="275" t="s">
        <v>5</v>
      </c>
      <c r="AN176" s="275" t="s">
        <v>5</v>
      </c>
      <c r="AO176" s="275" t="s">
        <v>5</v>
      </c>
      <c r="AP176" s="275" t="s">
        <v>5</v>
      </c>
      <c r="AQ176" s="275" t="s">
        <v>5</v>
      </c>
      <c r="AR176" s="275" t="s">
        <v>5</v>
      </c>
      <c r="AS176" s="275" t="s">
        <v>5</v>
      </c>
      <c r="AT176" s="275" t="s">
        <v>5</v>
      </c>
      <c r="AU176" s="275" t="s">
        <v>5</v>
      </c>
      <c r="AV176" s="275" t="s">
        <v>5</v>
      </c>
      <c r="AW176" s="275" t="s">
        <v>5</v>
      </c>
      <c r="AX176" s="275" t="s">
        <v>5</v>
      </c>
      <c r="AY176" s="275" t="s">
        <v>5</v>
      </c>
      <c r="AZ176" s="275" t="s">
        <v>5</v>
      </c>
      <c r="BA176" s="275" t="s">
        <v>5</v>
      </c>
      <c r="BB176" s="275" t="s">
        <v>5</v>
      </c>
      <c r="BC176" s="275" t="s">
        <v>5</v>
      </c>
      <c r="BD176" s="275" t="s">
        <v>5</v>
      </c>
      <c r="BE176" s="275" t="s">
        <v>5</v>
      </c>
      <c r="BF176" s="377" t="s">
        <v>5</v>
      </c>
      <c r="BG176" s="379" t="s">
        <v>5</v>
      </c>
      <c r="BH176" s="377" t="s">
        <v>5</v>
      </c>
      <c r="BI176" s="379" t="s">
        <v>5</v>
      </c>
      <c r="BJ176" s="377">
        <v>6</v>
      </c>
      <c r="BK176" s="339">
        <v>0.83</v>
      </c>
      <c r="BL176" s="414">
        <v>12</v>
      </c>
      <c r="BM176" s="415">
        <v>0.75</v>
      </c>
      <c r="BN176" s="414">
        <v>7</v>
      </c>
      <c r="BO176" s="415">
        <v>0.7142857142857143</v>
      </c>
      <c r="BP176" s="414">
        <f>VLOOKUP(Table8897[[#This Row],[مؤسسات السوق المالية]],'[1]بحسب مؤسسة السوق المالية '!$D$14:$J$217,6,0)</f>
        <v>7</v>
      </c>
      <c r="BQ176" s="415">
        <f>VLOOKUP(Table8897[[#This Row],[مؤسسات السوق المالية]],'[1]بحسب مؤسسة السوق المالية '!$D$14:$J$217,7,0)</f>
        <v>0.7142857142857143</v>
      </c>
    </row>
    <row r="177" spans="3:69" ht="45" customHeight="1" thickBot="1">
      <c r="C177" s="324">
        <v>90</v>
      </c>
      <c r="D177" s="129" t="s">
        <v>475</v>
      </c>
      <c r="E177" s="310" t="s">
        <v>476</v>
      </c>
      <c r="F177" s="275">
        <v>20</v>
      </c>
      <c r="G177" s="339">
        <v>0.55000000000000004</v>
      </c>
      <c r="H177" s="275">
        <v>17</v>
      </c>
      <c r="I177" s="339">
        <v>0.53</v>
      </c>
      <c r="J177" s="275">
        <v>15</v>
      </c>
      <c r="K177" s="339">
        <v>0.47</v>
      </c>
      <c r="L177" s="275">
        <v>14</v>
      </c>
      <c r="M177" s="339">
        <v>0.5</v>
      </c>
      <c r="N177" s="275">
        <v>14</v>
      </c>
      <c r="O177" s="339">
        <v>0.5</v>
      </c>
      <c r="P177" s="275">
        <v>14</v>
      </c>
      <c r="Q177" s="339">
        <v>0.5</v>
      </c>
      <c r="R177" s="275">
        <v>13</v>
      </c>
      <c r="S177" s="339">
        <v>0.54</v>
      </c>
      <c r="T177" s="275">
        <v>13</v>
      </c>
      <c r="U177" s="339">
        <v>0.54</v>
      </c>
      <c r="V177" s="275">
        <v>11</v>
      </c>
      <c r="W177" s="339">
        <v>0.64</v>
      </c>
      <c r="X177" s="275">
        <v>9</v>
      </c>
      <c r="Y177" s="339">
        <v>0.66666666666666663</v>
      </c>
      <c r="Z177" s="275">
        <v>9</v>
      </c>
      <c r="AA177" s="339">
        <v>0.66666666666666663</v>
      </c>
      <c r="AB177" s="275">
        <v>9</v>
      </c>
      <c r="AC177" s="339">
        <v>0.66666666666666663</v>
      </c>
      <c r="AD177" s="275">
        <v>9</v>
      </c>
      <c r="AE177" s="339">
        <v>0.66666666666666663</v>
      </c>
      <c r="AF177" s="275">
        <v>9</v>
      </c>
      <c r="AG177" s="339">
        <v>0.66666666666666663</v>
      </c>
      <c r="AH177" s="275">
        <v>9</v>
      </c>
      <c r="AI177" s="339">
        <v>0.66666666666666663</v>
      </c>
      <c r="AJ177" s="275">
        <v>7</v>
      </c>
      <c r="AK177" s="339">
        <v>0.7142857142857143</v>
      </c>
      <c r="AL177" s="275">
        <v>7</v>
      </c>
      <c r="AM177" s="339">
        <v>0.7142857142857143</v>
      </c>
      <c r="AN177" s="275">
        <v>7</v>
      </c>
      <c r="AO177" s="339">
        <v>0.7142857142857143</v>
      </c>
      <c r="AP177" s="275">
        <v>7</v>
      </c>
      <c r="AQ177" s="339">
        <v>0.7142857142857143</v>
      </c>
      <c r="AR177" s="275">
        <v>7</v>
      </c>
      <c r="AS177" s="339">
        <v>0.7142857142857143</v>
      </c>
      <c r="AT177" s="275">
        <v>7</v>
      </c>
      <c r="AU177" s="339">
        <v>0.7142857142857143</v>
      </c>
      <c r="AV177" s="275">
        <v>7</v>
      </c>
      <c r="AW177" s="339">
        <v>0.71</v>
      </c>
      <c r="AX177" s="275">
        <v>7</v>
      </c>
      <c r="AY177" s="339">
        <v>0.7142857142857143</v>
      </c>
      <c r="AZ177" s="275">
        <v>7</v>
      </c>
      <c r="BA177" s="339">
        <v>0.7142857142857143</v>
      </c>
      <c r="BB177" s="275">
        <v>7</v>
      </c>
      <c r="BC177" s="339">
        <v>0.7142857142857143</v>
      </c>
      <c r="BD177" s="275">
        <v>7</v>
      </c>
      <c r="BE177" s="339">
        <v>0.7142857142857143</v>
      </c>
      <c r="BF177" s="377">
        <v>7</v>
      </c>
      <c r="BG177" s="379">
        <v>0.7142857142857143</v>
      </c>
      <c r="BH177" s="377">
        <v>7</v>
      </c>
      <c r="BI177" s="379">
        <v>0.7142857142857143</v>
      </c>
      <c r="BJ177" s="377">
        <v>7</v>
      </c>
      <c r="BK177" s="339">
        <v>0.71</v>
      </c>
      <c r="BL177" s="414">
        <v>7</v>
      </c>
      <c r="BM177" s="415">
        <v>0.7142857142857143</v>
      </c>
      <c r="BN177" s="414">
        <v>7</v>
      </c>
      <c r="BO177" s="415">
        <v>0.7142857142857143</v>
      </c>
      <c r="BP177" s="414">
        <f>VLOOKUP(Table8897[[#This Row],[مؤسسات السوق المالية]],'[1]بحسب مؤسسة السوق المالية '!$D$14:$J$217,6,0)</f>
        <v>7</v>
      </c>
      <c r="BQ177" s="415">
        <f>VLOOKUP(Table8897[[#This Row],[مؤسسات السوق المالية]],'[1]بحسب مؤسسة السوق المالية '!$D$14:$J$217,7,0)</f>
        <v>0.7142857142857143</v>
      </c>
    </row>
    <row r="178" spans="3:69" ht="45" customHeight="1" thickBot="1">
      <c r="C178" s="324">
        <v>105</v>
      </c>
      <c r="D178" s="129" t="s">
        <v>721</v>
      </c>
      <c r="E178" s="310" t="s">
        <v>722</v>
      </c>
      <c r="F178" s="275" t="s">
        <v>5</v>
      </c>
      <c r="G178" s="339" t="s">
        <v>5</v>
      </c>
      <c r="H178" s="275" t="s">
        <v>5</v>
      </c>
      <c r="I178" s="339" t="s">
        <v>5</v>
      </c>
      <c r="J178" s="275" t="s">
        <v>5</v>
      </c>
      <c r="K178" s="339" t="s">
        <v>5</v>
      </c>
      <c r="L178" s="275" t="s">
        <v>5</v>
      </c>
      <c r="M178" s="339" t="s">
        <v>5</v>
      </c>
      <c r="N178" s="275">
        <v>3</v>
      </c>
      <c r="O178" s="339">
        <v>0.66666666666666663</v>
      </c>
      <c r="P178" s="275">
        <v>3</v>
      </c>
      <c r="Q178" s="339">
        <v>0.67</v>
      </c>
      <c r="R178" s="275">
        <v>4</v>
      </c>
      <c r="S178" s="339">
        <v>0.75</v>
      </c>
      <c r="T178" s="275">
        <v>4</v>
      </c>
      <c r="U178" s="339">
        <v>0.75</v>
      </c>
      <c r="V178" s="275">
        <v>4</v>
      </c>
      <c r="W178" s="339">
        <v>0.75</v>
      </c>
      <c r="X178" s="275">
        <v>4</v>
      </c>
      <c r="Y178" s="339">
        <v>0.75</v>
      </c>
      <c r="Z178" s="275">
        <v>4</v>
      </c>
      <c r="AA178" s="339">
        <v>0.75</v>
      </c>
      <c r="AB178" s="275">
        <v>4</v>
      </c>
      <c r="AC178" s="339">
        <v>0.75</v>
      </c>
      <c r="AD178" s="275">
        <v>4</v>
      </c>
      <c r="AE178" s="339">
        <v>0.75</v>
      </c>
      <c r="AF178" s="275">
        <v>4</v>
      </c>
      <c r="AG178" s="339">
        <v>0.75</v>
      </c>
      <c r="AH178" s="275">
        <v>4</v>
      </c>
      <c r="AI178" s="339">
        <v>0.75</v>
      </c>
      <c r="AJ178" s="275">
        <v>4</v>
      </c>
      <c r="AK178" s="339">
        <v>0.75</v>
      </c>
      <c r="AL178" s="275">
        <v>5</v>
      </c>
      <c r="AM178" s="339">
        <v>0.8</v>
      </c>
      <c r="AN178" s="275">
        <v>5</v>
      </c>
      <c r="AO178" s="339">
        <v>0.8</v>
      </c>
      <c r="AP178" s="275">
        <v>5</v>
      </c>
      <c r="AQ178" s="339">
        <v>0.8</v>
      </c>
      <c r="AR178" s="275">
        <v>5</v>
      </c>
      <c r="AS178" s="339">
        <v>0.8</v>
      </c>
      <c r="AT178" s="275">
        <v>5</v>
      </c>
      <c r="AU178" s="339">
        <v>0.8</v>
      </c>
      <c r="AV178" s="275">
        <v>6</v>
      </c>
      <c r="AW178" s="339">
        <v>0.83</v>
      </c>
      <c r="AX178" s="275">
        <v>6</v>
      </c>
      <c r="AY178" s="339">
        <v>0.83333333333333337</v>
      </c>
      <c r="AZ178" s="275">
        <v>6</v>
      </c>
      <c r="BA178" s="339">
        <v>0.83333333333333337</v>
      </c>
      <c r="BB178" s="275">
        <v>6</v>
      </c>
      <c r="BC178" s="339">
        <v>0.83333333333333337</v>
      </c>
      <c r="BD178" s="275">
        <v>8</v>
      </c>
      <c r="BE178" s="339">
        <v>0.75</v>
      </c>
      <c r="BF178" s="377">
        <v>6</v>
      </c>
      <c r="BG178" s="379">
        <v>0.66666666666666663</v>
      </c>
      <c r="BH178" s="377">
        <v>6</v>
      </c>
      <c r="BI178" s="379">
        <v>0.66666666666666663</v>
      </c>
      <c r="BJ178" s="377">
        <v>6</v>
      </c>
      <c r="BK178" s="339">
        <v>0.67</v>
      </c>
      <c r="BL178" s="414">
        <v>6</v>
      </c>
      <c r="BM178" s="415">
        <v>0.66666666666666663</v>
      </c>
      <c r="BN178" s="414">
        <v>6</v>
      </c>
      <c r="BO178" s="415">
        <v>0.66666666666666663</v>
      </c>
      <c r="BP178" s="414">
        <f>VLOOKUP(Table8897[[#This Row],[مؤسسات السوق المالية]],'[1]بحسب مؤسسة السوق المالية '!$D$14:$J$217,6,0)</f>
        <v>7</v>
      </c>
      <c r="BQ178" s="415">
        <f>VLOOKUP(Table8897[[#This Row],[مؤسسات السوق المالية]],'[1]بحسب مؤسسة السوق المالية '!$D$14:$J$217,7,0)</f>
        <v>0.7142857142857143</v>
      </c>
    </row>
    <row r="179" spans="3:69" ht="45" customHeight="1" thickBot="1">
      <c r="C179" s="324">
        <v>141</v>
      </c>
      <c r="D179" s="129" t="s">
        <v>853</v>
      </c>
      <c r="E179" s="499" t="s">
        <v>872</v>
      </c>
      <c r="F179" s="304" t="s">
        <v>5</v>
      </c>
      <c r="G179" s="304" t="s">
        <v>5</v>
      </c>
      <c r="H179" s="304" t="s">
        <v>5</v>
      </c>
      <c r="I179" s="304" t="s">
        <v>5</v>
      </c>
      <c r="J179" s="304" t="s">
        <v>5</v>
      </c>
      <c r="K179" s="304" t="s">
        <v>5</v>
      </c>
      <c r="L179" s="304" t="s">
        <v>5</v>
      </c>
      <c r="M179" s="304" t="s">
        <v>5</v>
      </c>
      <c r="N179" s="304" t="s">
        <v>5</v>
      </c>
      <c r="O179" s="304" t="s">
        <v>5</v>
      </c>
      <c r="P179" s="304" t="s">
        <v>5</v>
      </c>
      <c r="Q179" s="304" t="s">
        <v>5</v>
      </c>
      <c r="R179" s="304" t="s">
        <v>5</v>
      </c>
      <c r="S179" s="304" t="s">
        <v>5</v>
      </c>
      <c r="T179" s="304" t="s">
        <v>5</v>
      </c>
      <c r="U179" s="304" t="s">
        <v>5</v>
      </c>
      <c r="V179" s="304" t="s">
        <v>5</v>
      </c>
      <c r="W179" s="304" t="s">
        <v>5</v>
      </c>
      <c r="X179" s="304" t="s">
        <v>5</v>
      </c>
      <c r="Y179" s="304" t="s">
        <v>5</v>
      </c>
      <c r="Z179" s="304" t="s">
        <v>5</v>
      </c>
      <c r="AA179" s="304" t="s">
        <v>5</v>
      </c>
      <c r="AB179" s="304" t="s">
        <v>5</v>
      </c>
      <c r="AC179" s="304" t="s">
        <v>5</v>
      </c>
      <c r="AD179" s="304" t="s">
        <v>5</v>
      </c>
      <c r="AE179" s="304" t="s">
        <v>5</v>
      </c>
      <c r="AF179" s="304" t="s">
        <v>5</v>
      </c>
      <c r="AG179" s="304" t="s">
        <v>5</v>
      </c>
      <c r="AH179" s="304" t="s">
        <v>5</v>
      </c>
      <c r="AI179" s="304" t="s">
        <v>5</v>
      </c>
      <c r="AJ179" s="304" t="s">
        <v>5</v>
      </c>
      <c r="AK179" s="304" t="s">
        <v>5</v>
      </c>
      <c r="AL179" s="304" t="s">
        <v>5</v>
      </c>
      <c r="AM179" s="304" t="s">
        <v>5</v>
      </c>
      <c r="AN179" s="304" t="s">
        <v>5</v>
      </c>
      <c r="AO179" s="304" t="s">
        <v>5</v>
      </c>
      <c r="AP179" s="304" t="s">
        <v>5</v>
      </c>
      <c r="AQ179" s="304" t="s">
        <v>5</v>
      </c>
      <c r="AR179" s="304" t="s">
        <v>5</v>
      </c>
      <c r="AS179" s="304" t="s">
        <v>5</v>
      </c>
      <c r="AT179" s="304" t="s">
        <v>5</v>
      </c>
      <c r="AU179" s="304" t="s">
        <v>5</v>
      </c>
      <c r="AV179" s="304" t="s">
        <v>5</v>
      </c>
      <c r="AW179" s="304" t="s">
        <v>5</v>
      </c>
      <c r="AX179" s="304" t="s">
        <v>5</v>
      </c>
      <c r="AY179" s="304" t="s">
        <v>5</v>
      </c>
      <c r="AZ179" s="304" t="s">
        <v>5</v>
      </c>
      <c r="BA179" s="304" t="s">
        <v>5</v>
      </c>
      <c r="BB179" s="304" t="s">
        <v>5</v>
      </c>
      <c r="BC179" s="304" t="s">
        <v>5</v>
      </c>
      <c r="BD179" s="304" t="s">
        <v>5</v>
      </c>
      <c r="BE179" s="304" t="s">
        <v>5</v>
      </c>
      <c r="BF179" s="304" t="s">
        <v>5</v>
      </c>
      <c r="BG179" s="304" t="s">
        <v>5</v>
      </c>
      <c r="BH179" s="304" t="s">
        <v>5</v>
      </c>
      <c r="BI179" s="304" t="s">
        <v>5</v>
      </c>
      <c r="BJ179" s="327" t="s">
        <v>5</v>
      </c>
      <c r="BK179" s="304" t="s">
        <v>5</v>
      </c>
      <c r="BL179" s="414">
        <v>0</v>
      </c>
      <c r="BM179" s="415">
        <v>0</v>
      </c>
      <c r="BN179" s="414">
        <v>7</v>
      </c>
      <c r="BO179" s="415">
        <v>0.5714285714285714</v>
      </c>
      <c r="BP179" s="414">
        <f>VLOOKUP(Table8897[[#This Row],[مؤسسات السوق المالية]],'[1]بحسب مؤسسة السوق المالية '!$D$14:$J$217,6,0)</f>
        <v>7</v>
      </c>
      <c r="BQ179" s="415">
        <f>VLOOKUP(Table8897[[#This Row],[مؤسسات السوق المالية]],'[1]بحسب مؤسسة السوق المالية '!$D$14:$J$217,7,0)</f>
        <v>0.5714285714285714</v>
      </c>
    </row>
    <row r="180" spans="3:69" ht="45" customHeight="1" thickBot="1">
      <c r="C180" s="324">
        <v>173</v>
      </c>
      <c r="D180" s="129" t="s">
        <v>770</v>
      </c>
      <c r="E180" s="310" t="s">
        <v>771</v>
      </c>
      <c r="F180" s="275">
        <v>10</v>
      </c>
      <c r="G180" s="339">
        <v>0.2</v>
      </c>
      <c r="H180" s="275">
        <v>10</v>
      </c>
      <c r="I180" s="339">
        <v>0.3</v>
      </c>
      <c r="J180" s="275">
        <v>11</v>
      </c>
      <c r="K180" s="339">
        <v>0.36</v>
      </c>
      <c r="L180" s="275">
        <v>10</v>
      </c>
      <c r="M180" s="339">
        <v>0.5</v>
      </c>
      <c r="N180" s="275">
        <v>11</v>
      </c>
      <c r="O180" s="339">
        <v>0.54545454545454541</v>
      </c>
      <c r="P180" s="275">
        <v>10</v>
      </c>
      <c r="Q180" s="339">
        <v>0.5</v>
      </c>
      <c r="R180" s="275">
        <v>10</v>
      </c>
      <c r="S180" s="339">
        <v>0.5</v>
      </c>
      <c r="T180" s="275">
        <v>9</v>
      </c>
      <c r="U180" s="339">
        <v>0.44</v>
      </c>
      <c r="V180" s="275">
        <v>10</v>
      </c>
      <c r="W180" s="339">
        <v>0.4</v>
      </c>
      <c r="X180" s="275">
        <v>10</v>
      </c>
      <c r="Y180" s="339">
        <v>0.4</v>
      </c>
      <c r="Z180" s="275">
        <v>11</v>
      </c>
      <c r="AA180" s="339">
        <v>0.45454545454545453</v>
      </c>
      <c r="AB180" s="275">
        <v>10</v>
      </c>
      <c r="AC180" s="339">
        <v>0.5</v>
      </c>
      <c r="AD180" s="275">
        <v>11</v>
      </c>
      <c r="AE180" s="339">
        <v>0.54545454545454541</v>
      </c>
      <c r="AF180" s="275">
        <v>15</v>
      </c>
      <c r="AG180" s="339">
        <v>0.66666666666666663</v>
      </c>
      <c r="AH180" s="275">
        <v>11</v>
      </c>
      <c r="AI180" s="339">
        <v>0.45454545454545453</v>
      </c>
      <c r="AJ180" s="275">
        <v>11</v>
      </c>
      <c r="AK180" s="339">
        <v>0.45454545454545453</v>
      </c>
      <c r="AL180" s="275">
        <v>10</v>
      </c>
      <c r="AM180" s="339">
        <v>0.4</v>
      </c>
      <c r="AN180" s="275">
        <v>10</v>
      </c>
      <c r="AO180" s="339">
        <v>0.4</v>
      </c>
      <c r="AP180" s="275">
        <v>9</v>
      </c>
      <c r="AQ180" s="339">
        <v>0.44444444444444442</v>
      </c>
      <c r="AR180" s="275">
        <v>10</v>
      </c>
      <c r="AS180" s="339">
        <v>0.5</v>
      </c>
      <c r="AT180" s="275">
        <v>9</v>
      </c>
      <c r="AU180" s="339">
        <v>0.44444444444444442</v>
      </c>
      <c r="AV180" s="275">
        <v>9</v>
      </c>
      <c r="AW180" s="339">
        <v>0.44</v>
      </c>
      <c r="AX180" s="275">
        <v>8</v>
      </c>
      <c r="AY180" s="339">
        <v>0.375</v>
      </c>
      <c r="AZ180" s="275">
        <v>6</v>
      </c>
      <c r="BA180" s="339">
        <v>0.33333333333333331</v>
      </c>
      <c r="BB180" s="275">
        <v>8</v>
      </c>
      <c r="BC180" s="339">
        <v>0.375</v>
      </c>
      <c r="BD180" s="275">
        <v>8</v>
      </c>
      <c r="BE180" s="339">
        <v>0.375</v>
      </c>
      <c r="BF180" s="377">
        <v>7</v>
      </c>
      <c r="BG180" s="379">
        <v>0.42857142857142855</v>
      </c>
      <c r="BH180" s="377">
        <v>7</v>
      </c>
      <c r="BI180" s="379">
        <v>0.42857142857142855</v>
      </c>
      <c r="BJ180" s="377">
        <v>7</v>
      </c>
      <c r="BK180" s="339">
        <v>0.43</v>
      </c>
      <c r="BL180" s="414">
        <v>7</v>
      </c>
      <c r="BM180" s="415">
        <v>0.42857142857142855</v>
      </c>
      <c r="BN180" s="414">
        <v>6</v>
      </c>
      <c r="BO180" s="415">
        <v>0.33333333333333331</v>
      </c>
      <c r="BP180" s="414">
        <f>VLOOKUP(Table8897[[#This Row],[مؤسسات السوق المالية]],'[1]بحسب مؤسسة السوق المالية '!$D$14:$J$217,6,0)</f>
        <v>7</v>
      </c>
      <c r="BQ180" s="415">
        <f>VLOOKUP(Table8897[[#This Row],[مؤسسات السوق المالية]],'[1]بحسب مؤسسة السوق المالية '!$D$14:$J$217,7,0)</f>
        <v>0.42857142857142855</v>
      </c>
    </row>
    <row r="181" spans="3:69" ht="45" customHeight="1" thickBot="1">
      <c r="C181" s="324">
        <v>177</v>
      </c>
      <c r="D181" s="129" t="s">
        <v>792</v>
      </c>
      <c r="E181" s="310" t="s">
        <v>793</v>
      </c>
      <c r="F181" s="339" t="s">
        <v>5</v>
      </c>
      <c r="G181" s="339" t="s">
        <v>5</v>
      </c>
      <c r="H181" s="339" t="s">
        <v>5</v>
      </c>
      <c r="I181" s="339" t="s">
        <v>5</v>
      </c>
      <c r="J181" s="339" t="s">
        <v>5</v>
      </c>
      <c r="K181" s="339" t="s">
        <v>5</v>
      </c>
      <c r="L181" s="339" t="s">
        <v>5</v>
      </c>
      <c r="M181" s="339" t="s">
        <v>5</v>
      </c>
      <c r="N181" s="339" t="s">
        <v>5</v>
      </c>
      <c r="O181" s="339" t="s">
        <v>5</v>
      </c>
      <c r="P181" s="339" t="s">
        <v>5</v>
      </c>
      <c r="Q181" s="339" t="s">
        <v>5</v>
      </c>
      <c r="R181" s="339" t="s">
        <v>5</v>
      </c>
      <c r="S181" s="339" t="s">
        <v>5</v>
      </c>
      <c r="T181" s="339" t="s">
        <v>5</v>
      </c>
      <c r="U181" s="339" t="s">
        <v>5</v>
      </c>
      <c r="V181" s="339" t="s">
        <v>5</v>
      </c>
      <c r="W181" s="339" t="s">
        <v>5</v>
      </c>
      <c r="X181" s="339" t="s">
        <v>5</v>
      </c>
      <c r="Y181" s="339" t="s">
        <v>5</v>
      </c>
      <c r="Z181" s="339" t="s">
        <v>5</v>
      </c>
      <c r="AA181" s="339" t="s">
        <v>5</v>
      </c>
      <c r="AB181" s="339" t="s">
        <v>5</v>
      </c>
      <c r="AC181" s="339" t="s">
        <v>5</v>
      </c>
      <c r="AD181" s="339" t="s">
        <v>5</v>
      </c>
      <c r="AE181" s="339" t="s">
        <v>5</v>
      </c>
      <c r="AF181" s="339" t="s">
        <v>5</v>
      </c>
      <c r="AG181" s="339" t="s">
        <v>5</v>
      </c>
      <c r="AH181" s="339" t="s">
        <v>5</v>
      </c>
      <c r="AI181" s="339" t="s">
        <v>5</v>
      </c>
      <c r="AJ181" s="339" t="s">
        <v>5</v>
      </c>
      <c r="AK181" s="339" t="s">
        <v>5</v>
      </c>
      <c r="AL181" s="339" t="s">
        <v>5</v>
      </c>
      <c r="AM181" s="339" t="s">
        <v>5</v>
      </c>
      <c r="AN181" s="339" t="s">
        <v>5</v>
      </c>
      <c r="AO181" s="339" t="s">
        <v>5</v>
      </c>
      <c r="AP181" s="339" t="s">
        <v>5</v>
      </c>
      <c r="AQ181" s="339" t="s">
        <v>5</v>
      </c>
      <c r="AR181" s="339" t="s">
        <v>5</v>
      </c>
      <c r="AS181" s="339" t="s">
        <v>5</v>
      </c>
      <c r="AT181" s="339" t="s">
        <v>5</v>
      </c>
      <c r="AU181" s="339" t="s">
        <v>5</v>
      </c>
      <c r="AV181" s="339" t="s">
        <v>5</v>
      </c>
      <c r="AW181" s="339" t="s">
        <v>5</v>
      </c>
      <c r="AX181" s="339" t="s">
        <v>5</v>
      </c>
      <c r="AY181" s="339" t="s">
        <v>5</v>
      </c>
      <c r="AZ181" s="339" t="s">
        <v>5</v>
      </c>
      <c r="BA181" s="339" t="s">
        <v>5</v>
      </c>
      <c r="BB181" s="339" t="s">
        <v>5</v>
      </c>
      <c r="BC181" s="339" t="s">
        <v>5</v>
      </c>
      <c r="BD181" s="339" t="s">
        <v>5</v>
      </c>
      <c r="BE181" s="339" t="s">
        <v>5</v>
      </c>
      <c r="BF181" s="377" t="s">
        <v>5</v>
      </c>
      <c r="BG181" s="379" t="s">
        <v>5</v>
      </c>
      <c r="BH181" s="327">
        <v>4</v>
      </c>
      <c r="BI181" s="380">
        <v>0</v>
      </c>
      <c r="BJ181" s="377">
        <v>8</v>
      </c>
      <c r="BK181" s="339">
        <v>0.25</v>
      </c>
      <c r="BL181" s="414">
        <v>8</v>
      </c>
      <c r="BM181" s="415">
        <v>0.25</v>
      </c>
      <c r="BN181" s="414">
        <v>8</v>
      </c>
      <c r="BO181" s="415">
        <v>0.25</v>
      </c>
      <c r="BP181" s="414">
        <f>VLOOKUP(Table8897[[#This Row],[مؤسسات السوق المالية]],'[1]بحسب مؤسسة السوق المالية '!$D$14:$J$217,6,0)</f>
        <v>7</v>
      </c>
      <c r="BQ181" s="415">
        <f>VLOOKUP(Table8897[[#This Row],[مؤسسات السوق المالية]],'[1]بحسب مؤسسة السوق المالية '!$D$14:$J$217,7,0)</f>
        <v>0.2857142857142857</v>
      </c>
    </row>
    <row r="182" spans="3:69" ht="45" customHeight="1" thickBot="1">
      <c r="C182" s="324">
        <v>8</v>
      </c>
      <c r="D182" s="129" t="s">
        <v>669</v>
      </c>
      <c r="E182" s="310" t="s">
        <v>575</v>
      </c>
      <c r="F182" s="275" t="s">
        <v>5</v>
      </c>
      <c r="G182" s="339" t="s">
        <v>5</v>
      </c>
      <c r="H182" s="275" t="s">
        <v>5</v>
      </c>
      <c r="I182" s="339" t="s">
        <v>5</v>
      </c>
      <c r="J182" s="275" t="s">
        <v>5</v>
      </c>
      <c r="K182" s="339" t="s">
        <v>5</v>
      </c>
      <c r="L182" s="275" t="s">
        <v>5</v>
      </c>
      <c r="M182" s="339" t="s">
        <v>5</v>
      </c>
      <c r="N182" s="275" t="s">
        <v>5</v>
      </c>
      <c r="O182" s="339" t="s">
        <v>5</v>
      </c>
      <c r="P182" s="275" t="s">
        <v>5</v>
      </c>
      <c r="Q182" s="339" t="s">
        <v>5</v>
      </c>
      <c r="R182" s="275" t="s">
        <v>5</v>
      </c>
      <c r="S182" s="339" t="s">
        <v>5</v>
      </c>
      <c r="T182" s="275" t="s">
        <v>5</v>
      </c>
      <c r="U182" s="339" t="s">
        <v>5</v>
      </c>
      <c r="V182" s="275" t="s">
        <v>5</v>
      </c>
      <c r="W182" s="339" t="s">
        <v>5</v>
      </c>
      <c r="X182" s="275" t="s">
        <v>5</v>
      </c>
      <c r="Y182" s="339" t="s">
        <v>5</v>
      </c>
      <c r="Z182" s="275" t="s">
        <v>5</v>
      </c>
      <c r="AA182" s="339" t="s">
        <v>5</v>
      </c>
      <c r="AB182" s="275">
        <v>5</v>
      </c>
      <c r="AC182" s="339">
        <v>0.8</v>
      </c>
      <c r="AD182" s="275">
        <v>0</v>
      </c>
      <c r="AE182" s="339">
        <v>0</v>
      </c>
      <c r="AF182" s="275">
        <v>0</v>
      </c>
      <c r="AG182" s="339">
        <v>0</v>
      </c>
      <c r="AH182" s="275">
        <v>0</v>
      </c>
      <c r="AI182" s="339">
        <v>0</v>
      </c>
      <c r="AJ182" s="275">
        <v>21</v>
      </c>
      <c r="AK182" s="339">
        <v>0.95238095238095233</v>
      </c>
      <c r="AL182" s="275">
        <v>23</v>
      </c>
      <c r="AM182" s="339">
        <v>0.95652173913043481</v>
      </c>
      <c r="AN182" s="275">
        <v>22</v>
      </c>
      <c r="AO182" s="339">
        <v>0.81818181818181823</v>
      </c>
      <c r="AP182" s="275">
        <v>24</v>
      </c>
      <c r="AQ182" s="339">
        <v>0.83333333333333337</v>
      </c>
      <c r="AR182" s="275">
        <v>25</v>
      </c>
      <c r="AS182" s="339">
        <v>0.8</v>
      </c>
      <c r="AT182" s="275">
        <v>25</v>
      </c>
      <c r="AU182" s="339">
        <v>0.8</v>
      </c>
      <c r="AV182" s="275">
        <v>31</v>
      </c>
      <c r="AW182" s="339">
        <v>0.81</v>
      </c>
      <c r="AX182" s="275">
        <v>37</v>
      </c>
      <c r="AY182" s="339">
        <v>0.70270270270270274</v>
      </c>
      <c r="AZ182" s="275">
        <v>34</v>
      </c>
      <c r="BA182" s="339">
        <v>0.73529411764705888</v>
      </c>
      <c r="BB182" s="275">
        <v>32</v>
      </c>
      <c r="BC182" s="339">
        <v>0.71875</v>
      </c>
      <c r="BD182" s="275">
        <v>27</v>
      </c>
      <c r="BE182" s="339">
        <v>0.77777777777777779</v>
      </c>
      <c r="BF182" s="377">
        <v>12</v>
      </c>
      <c r="BG182" s="379">
        <v>0.83333333333333337</v>
      </c>
      <c r="BH182" s="377">
        <v>9</v>
      </c>
      <c r="BI182" s="379">
        <v>0.88888888888888884</v>
      </c>
      <c r="BJ182" s="377">
        <v>9</v>
      </c>
      <c r="BK182" s="339">
        <v>1</v>
      </c>
      <c r="BL182" s="414">
        <v>9</v>
      </c>
      <c r="BM182" s="415">
        <v>1</v>
      </c>
      <c r="BN182" s="414">
        <v>6</v>
      </c>
      <c r="BO182" s="415">
        <v>1</v>
      </c>
      <c r="BP182" s="414">
        <f>VLOOKUP(Table8897[[#This Row],[مؤسسات السوق المالية]],'[1]بحسب مؤسسة السوق المالية '!$D$14:$J$217,6,0)</f>
        <v>6</v>
      </c>
      <c r="BQ182" s="415">
        <f>VLOOKUP(Table8897[[#This Row],[مؤسسات السوق المالية]],'[1]بحسب مؤسسة السوق المالية '!$D$14:$J$217,7,0)</f>
        <v>1</v>
      </c>
    </row>
    <row r="183" spans="3:69" ht="45" customHeight="1" thickBot="1">
      <c r="C183" s="324">
        <v>13</v>
      </c>
      <c r="D183" s="129" t="s">
        <v>705</v>
      </c>
      <c r="E183" s="310" t="s">
        <v>706</v>
      </c>
      <c r="F183" s="275" t="s">
        <v>5</v>
      </c>
      <c r="G183" s="339" t="s">
        <v>5</v>
      </c>
      <c r="H183" s="275" t="s">
        <v>5</v>
      </c>
      <c r="I183" s="339" t="s">
        <v>5</v>
      </c>
      <c r="J183" s="275" t="s">
        <v>5</v>
      </c>
      <c r="K183" s="339" t="s">
        <v>5</v>
      </c>
      <c r="L183" s="275" t="s">
        <v>5</v>
      </c>
      <c r="M183" s="339" t="s">
        <v>5</v>
      </c>
      <c r="N183" s="275" t="s">
        <v>5</v>
      </c>
      <c r="O183" s="339" t="s">
        <v>5</v>
      </c>
      <c r="P183" s="275" t="s">
        <v>5</v>
      </c>
      <c r="Q183" s="339" t="s">
        <v>5</v>
      </c>
      <c r="R183" s="275" t="s">
        <v>5</v>
      </c>
      <c r="S183" s="339" t="s">
        <v>5</v>
      </c>
      <c r="T183" s="275" t="s">
        <v>5</v>
      </c>
      <c r="U183" s="339" t="s">
        <v>5</v>
      </c>
      <c r="V183" s="275" t="s">
        <v>5</v>
      </c>
      <c r="W183" s="339" t="s">
        <v>5</v>
      </c>
      <c r="X183" s="275" t="s">
        <v>5</v>
      </c>
      <c r="Y183" s="339" t="s">
        <v>5</v>
      </c>
      <c r="Z183" s="275" t="s">
        <v>5</v>
      </c>
      <c r="AA183" s="339" t="s">
        <v>5</v>
      </c>
      <c r="AB183" s="275" t="s">
        <v>5</v>
      </c>
      <c r="AC183" s="339" t="s">
        <v>5</v>
      </c>
      <c r="AD183" s="275" t="s">
        <v>5</v>
      </c>
      <c r="AE183" s="339" t="s">
        <v>5</v>
      </c>
      <c r="AF183" s="275" t="s">
        <v>5</v>
      </c>
      <c r="AG183" s="339" t="s">
        <v>5</v>
      </c>
      <c r="AH183" s="275" t="s">
        <v>5</v>
      </c>
      <c r="AI183" s="339" t="s">
        <v>5</v>
      </c>
      <c r="AJ183" s="275" t="s">
        <v>5</v>
      </c>
      <c r="AK183" s="339" t="s">
        <v>5</v>
      </c>
      <c r="AL183" s="275" t="s">
        <v>5</v>
      </c>
      <c r="AM183" s="339" t="s">
        <v>5</v>
      </c>
      <c r="AN183" s="275">
        <v>0</v>
      </c>
      <c r="AO183" s="339">
        <v>0</v>
      </c>
      <c r="AP183" s="275">
        <v>0</v>
      </c>
      <c r="AQ183" s="339">
        <v>0</v>
      </c>
      <c r="AR183" s="275">
        <v>2</v>
      </c>
      <c r="AS183" s="339">
        <v>1</v>
      </c>
      <c r="AT183" s="275">
        <v>7</v>
      </c>
      <c r="AU183" s="339">
        <v>0.8571428571428571</v>
      </c>
      <c r="AV183" s="275">
        <v>6</v>
      </c>
      <c r="AW183" s="339">
        <v>1</v>
      </c>
      <c r="AX183" s="275">
        <v>8</v>
      </c>
      <c r="AY183" s="339">
        <v>0.875</v>
      </c>
      <c r="AZ183" s="275">
        <v>10</v>
      </c>
      <c r="BA183" s="339">
        <v>0.6</v>
      </c>
      <c r="BB183" s="275">
        <v>8</v>
      </c>
      <c r="BC183" s="339">
        <v>0.75</v>
      </c>
      <c r="BD183" s="275">
        <v>9</v>
      </c>
      <c r="BE183" s="339">
        <v>0.66666666666666663</v>
      </c>
      <c r="BF183" s="377">
        <v>10</v>
      </c>
      <c r="BG183" s="379">
        <v>0.6</v>
      </c>
      <c r="BH183" s="377">
        <v>8</v>
      </c>
      <c r="BI183" s="379">
        <v>0.75</v>
      </c>
      <c r="BJ183" s="377">
        <v>8</v>
      </c>
      <c r="BK183" s="339">
        <v>0.75</v>
      </c>
      <c r="BL183" s="414">
        <v>10</v>
      </c>
      <c r="BM183" s="415">
        <v>0.6</v>
      </c>
      <c r="BN183" s="414">
        <v>5</v>
      </c>
      <c r="BO183" s="415">
        <v>1</v>
      </c>
      <c r="BP183" s="414">
        <f>VLOOKUP(Table8897[[#This Row],[مؤسسات السوق المالية]],'[1]بحسب مؤسسة السوق المالية '!$D$14:$J$217,6,0)</f>
        <v>6</v>
      </c>
      <c r="BQ183" s="415">
        <f>VLOOKUP(Table8897[[#This Row],[مؤسسات السوق المالية]],'[1]بحسب مؤسسة السوق المالية '!$D$14:$J$217,7,0)</f>
        <v>0.66666666666666663</v>
      </c>
    </row>
    <row r="184" spans="3:69" ht="45" customHeight="1" thickBot="1">
      <c r="C184" s="324">
        <v>31</v>
      </c>
      <c r="D184" s="129" t="s">
        <v>690</v>
      </c>
      <c r="E184" s="310" t="s">
        <v>691</v>
      </c>
      <c r="F184" s="275">
        <v>19</v>
      </c>
      <c r="G184" s="339">
        <v>0.26</v>
      </c>
      <c r="H184" s="275">
        <v>18</v>
      </c>
      <c r="I184" s="339">
        <v>0.22</v>
      </c>
      <c r="J184" s="275">
        <v>18</v>
      </c>
      <c r="K184" s="339">
        <v>0.28000000000000003</v>
      </c>
      <c r="L184" s="275">
        <v>18</v>
      </c>
      <c r="M184" s="339">
        <v>0.28000000000000003</v>
      </c>
      <c r="N184" s="275">
        <v>18</v>
      </c>
      <c r="O184" s="339">
        <v>0.27777777777777779</v>
      </c>
      <c r="P184" s="275">
        <v>17</v>
      </c>
      <c r="Q184" s="339">
        <v>0.28999999999999998</v>
      </c>
      <c r="R184" s="275">
        <v>16</v>
      </c>
      <c r="S184" s="339">
        <v>0.25</v>
      </c>
      <c r="T184" s="275">
        <v>18</v>
      </c>
      <c r="U184" s="339">
        <v>0.28000000000000003</v>
      </c>
      <c r="V184" s="275">
        <v>19</v>
      </c>
      <c r="W184" s="339">
        <v>0.26</v>
      </c>
      <c r="X184" s="275">
        <v>16</v>
      </c>
      <c r="Y184" s="339">
        <v>0.25</v>
      </c>
      <c r="Z184" s="275">
        <v>18</v>
      </c>
      <c r="AA184" s="339">
        <v>0.33333333333333331</v>
      </c>
      <c r="AB184" s="275">
        <v>20</v>
      </c>
      <c r="AC184" s="339">
        <v>0.35</v>
      </c>
      <c r="AD184" s="275">
        <v>19</v>
      </c>
      <c r="AE184" s="339">
        <v>0.36842105263157893</v>
      </c>
      <c r="AF184" s="275">
        <v>19</v>
      </c>
      <c r="AG184" s="339">
        <v>0.36842105263157893</v>
      </c>
      <c r="AH184" s="275">
        <v>17</v>
      </c>
      <c r="AI184" s="339">
        <v>0.35294117647058826</v>
      </c>
      <c r="AJ184" s="275">
        <v>16</v>
      </c>
      <c r="AK184" s="339">
        <v>0.3125</v>
      </c>
      <c r="AL184" s="275">
        <v>18</v>
      </c>
      <c r="AM184" s="339">
        <v>0.3888888888888889</v>
      </c>
      <c r="AN184" s="275">
        <v>17</v>
      </c>
      <c r="AO184" s="339">
        <v>0.35294117647058826</v>
      </c>
      <c r="AP184" s="275">
        <v>13</v>
      </c>
      <c r="AQ184" s="339">
        <v>0.46153846153846156</v>
      </c>
      <c r="AR184" s="275">
        <v>14</v>
      </c>
      <c r="AS184" s="339">
        <v>0.5</v>
      </c>
      <c r="AT184" s="275">
        <v>14</v>
      </c>
      <c r="AU184" s="339">
        <v>0.42857142857142855</v>
      </c>
      <c r="AV184" s="275">
        <v>16</v>
      </c>
      <c r="AW184" s="339">
        <v>0.5</v>
      </c>
      <c r="AX184" s="275">
        <v>14</v>
      </c>
      <c r="AY184" s="339">
        <v>0.6428571428571429</v>
      </c>
      <c r="AZ184" s="275">
        <v>15</v>
      </c>
      <c r="BA184" s="339">
        <v>0.46666666666666667</v>
      </c>
      <c r="BB184" s="275">
        <v>12</v>
      </c>
      <c r="BC184" s="339">
        <v>0.5</v>
      </c>
      <c r="BD184" s="275">
        <v>14</v>
      </c>
      <c r="BE184" s="339">
        <v>0.42857142857142855</v>
      </c>
      <c r="BF184" s="377">
        <v>15</v>
      </c>
      <c r="BG184" s="379">
        <v>0.53333333333333333</v>
      </c>
      <c r="BH184" s="377">
        <v>10</v>
      </c>
      <c r="BI184" s="379">
        <v>0.8</v>
      </c>
      <c r="BJ184" s="377">
        <v>10</v>
      </c>
      <c r="BK184" s="339">
        <v>0.8</v>
      </c>
      <c r="BL184" s="414">
        <v>8</v>
      </c>
      <c r="BM184" s="415">
        <v>0.875</v>
      </c>
      <c r="BN184" s="414">
        <v>7</v>
      </c>
      <c r="BO184" s="415">
        <v>0.8571428571428571</v>
      </c>
      <c r="BP184" s="414">
        <f>VLOOKUP(Table8897[[#This Row],[مؤسسات السوق المالية]],'[1]بحسب مؤسسة السوق المالية '!$D$14:$J$217,6,0)</f>
        <v>6</v>
      </c>
      <c r="BQ184" s="415">
        <f>VLOOKUP(Table8897[[#This Row],[مؤسسات السوق المالية]],'[1]بحسب مؤسسة السوق المالية '!$D$14:$J$217,7,0)</f>
        <v>0.83333333333333337</v>
      </c>
    </row>
    <row r="185" spans="3:69" ht="45" customHeight="1" thickBot="1">
      <c r="C185" s="324">
        <v>33</v>
      </c>
      <c r="D185" s="129" t="s">
        <v>838</v>
      </c>
      <c r="E185" s="499" t="s">
        <v>857</v>
      </c>
      <c r="F185" s="304" t="s">
        <v>5</v>
      </c>
      <c r="G185" s="304" t="s">
        <v>5</v>
      </c>
      <c r="H185" s="304" t="s">
        <v>5</v>
      </c>
      <c r="I185" s="304" t="s">
        <v>5</v>
      </c>
      <c r="J185" s="304" t="s">
        <v>5</v>
      </c>
      <c r="K185" s="304" t="s">
        <v>5</v>
      </c>
      <c r="L185" s="304" t="s">
        <v>5</v>
      </c>
      <c r="M185" s="304" t="s">
        <v>5</v>
      </c>
      <c r="N185" s="304" t="s">
        <v>5</v>
      </c>
      <c r="O185" s="304" t="s">
        <v>5</v>
      </c>
      <c r="P185" s="304" t="s">
        <v>5</v>
      </c>
      <c r="Q185" s="304" t="s">
        <v>5</v>
      </c>
      <c r="R185" s="304" t="s">
        <v>5</v>
      </c>
      <c r="S185" s="304" t="s">
        <v>5</v>
      </c>
      <c r="T185" s="304" t="s">
        <v>5</v>
      </c>
      <c r="U185" s="304" t="s">
        <v>5</v>
      </c>
      <c r="V185" s="304" t="s">
        <v>5</v>
      </c>
      <c r="W185" s="304" t="s">
        <v>5</v>
      </c>
      <c r="X185" s="304" t="s">
        <v>5</v>
      </c>
      <c r="Y185" s="304" t="s">
        <v>5</v>
      </c>
      <c r="Z185" s="304" t="s">
        <v>5</v>
      </c>
      <c r="AA185" s="304" t="s">
        <v>5</v>
      </c>
      <c r="AB185" s="304" t="s">
        <v>5</v>
      </c>
      <c r="AC185" s="304" t="s">
        <v>5</v>
      </c>
      <c r="AD185" s="304" t="s">
        <v>5</v>
      </c>
      <c r="AE185" s="304" t="s">
        <v>5</v>
      </c>
      <c r="AF185" s="304" t="s">
        <v>5</v>
      </c>
      <c r="AG185" s="304" t="s">
        <v>5</v>
      </c>
      <c r="AH185" s="304" t="s">
        <v>5</v>
      </c>
      <c r="AI185" s="304" t="s">
        <v>5</v>
      </c>
      <c r="AJ185" s="304" t="s">
        <v>5</v>
      </c>
      <c r="AK185" s="304" t="s">
        <v>5</v>
      </c>
      <c r="AL185" s="304" t="s">
        <v>5</v>
      </c>
      <c r="AM185" s="304" t="s">
        <v>5</v>
      </c>
      <c r="AN185" s="304" t="s">
        <v>5</v>
      </c>
      <c r="AO185" s="304" t="s">
        <v>5</v>
      </c>
      <c r="AP185" s="304" t="s">
        <v>5</v>
      </c>
      <c r="AQ185" s="304" t="s">
        <v>5</v>
      </c>
      <c r="AR185" s="304" t="s">
        <v>5</v>
      </c>
      <c r="AS185" s="304" t="s">
        <v>5</v>
      </c>
      <c r="AT185" s="304" t="s">
        <v>5</v>
      </c>
      <c r="AU185" s="304" t="s">
        <v>5</v>
      </c>
      <c r="AV185" s="304" t="s">
        <v>5</v>
      </c>
      <c r="AW185" s="304" t="s">
        <v>5</v>
      </c>
      <c r="AX185" s="304" t="s">
        <v>5</v>
      </c>
      <c r="AY185" s="304" t="s">
        <v>5</v>
      </c>
      <c r="AZ185" s="304" t="s">
        <v>5</v>
      </c>
      <c r="BA185" s="304" t="s">
        <v>5</v>
      </c>
      <c r="BB185" s="304" t="s">
        <v>5</v>
      </c>
      <c r="BC185" s="304" t="s">
        <v>5</v>
      </c>
      <c r="BD185" s="304" t="s">
        <v>5</v>
      </c>
      <c r="BE185" s="304" t="s">
        <v>5</v>
      </c>
      <c r="BF185" s="327" t="s">
        <v>5</v>
      </c>
      <c r="BG185" s="380" t="s">
        <v>5</v>
      </c>
      <c r="BH185" s="327" t="s">
        <v>5</v>
      </c>
      <c r="BI185" s="380" t="s">
        <v>5</v>
      </c>
      <c r="BJ185" s="327" t="s">
        <v>5</v>
      </c>
      <c r="BK185" s="304" t="s">
        <v>5</v>
      </c>
      <c r="BL185" s="414">
        <v>5</v>
      </c>
      <c r="BM185" s="415">
        <v>0.8</v>
      </c>
      <c r="BN185" s="414">
        <v>7</v>
      </c>
      <c r="BO185" s="415">
        <v>0.8571428571428571</v>
      </c>
      <c r="BP185" s="414">
        <f>VLOOKUP(Table8897[[#This Row],[مؤسسات السوق المالية]],'[1]بحسب مؤسسة السوق المالية '!$D$14:$J$217,6,0)</f>
        <v>6</v>
      </c>
      <c r="BQ185" s="415">
        <f>VLOOKUP(Table8897[[#This Row],[مؤسسات السوق المالية]],'[1]بحسب مؤسسة السوق المالية '!$D$14:$J$217,7,0)</f>
        <v>0.83333333333333337</v>
      </c>
    </row>
    <row r="186" spans="3:69" ht="45" customHeight="1" thickBot="1">
      <c r="C186" s="324">
        <v>38</v>
      </c>
      <c r="D186" s="129" t="s">
        <v>675</v>
      </c>
      <c r="E186" s="310" t="s">
        <v>676</v>
      </c>
      <c r="F186" s="275" t="s">
        <v>5</v>
      </c>
      <c r="G186" s="339" t="s">
        <v>5</v>
      </c>
      <c r="H186" s="275" t="s">
        <v>5</v>
      </c>
      <c r="I186" s="339" t="s">
        <v>5</v>
      </c>
      <c r="J186" s="275" t="s">
        <v>5</v>
      </c>
      <c r="K186" s="339" t="s">
        <v>5</v>
      </c>
      <c r="L186" s="275" t="s">
        <v>5</v>
      </c>
      <c r="M186" s="339" t="s">
        <v>5</v>
      </c>
      <c r="N186" s="275" t="s">
        <v>5</v>
      </c>
      <c r="O186" s="339" t="s">
        <v>5</v>
      </c>
      <c r="P186" s="275" t="s">
        <v>5</v>
      </c>
      <c r="Q186" s="339" t="s">
        <v>5</v>
      </c>
      <c r="R186" s="275" t="s">
        <v>5</v>
      </c>
      <c r="S186" s="339" t="s">
        <v>5</v>
      </c>
      <c r="T186" s="275" t="s">
        <v>5</v>
      </c>
      <c r="U186" s="339" t="s">
        <v>5</v>
      </c>
      <c r="V186" s="275" t="s">
        <v>5</v>
      </c>
      <c r="W186" s="339" t="s">
        <v>5</v>
      </c>
      <c r="X186" s="275" t="s">
        <v>5</v>
      </c>
      <c r="Y186" s="339" t="s">
        <v>5</v>
      </c>
      <c r="Z186" s="275" t="s">
        <v>5</v>
      </c>
      <c r="AA186" s="339" t="s">
        <v>5</v>
      </c>
      <c r="AB186" s="275" t="s">
        <v>5</v>
      </c>
      <c r="AC186" s="339" t="s">
        <v>5</v>
      </c>
      <c r="AD186" s="275" t="s">
        <v>5</v>
      </c>
      <c r="AE186" s="339" t="s">
        <v>5</v>
      </c>
      <c r="AF186" s="275" t="s">
        <v>5</v>
      </c>
      <c r="AG186" s="339" t="s">
        <v>5</v>
      </c>
      <c r="AH186" s="275">
        <v>0</v>
      </c>
      <c r="AI186" s="339">
        <v>0</v>
      </c>
      <c r="AJ186" s="275">
        <v>3</v>
      </c>
      <c r="AK186" s="339">
        <v>1</v>
      </c>
      <c r="AL186" s="275">
        <v>3</v>
      </c>
      <c r="AM186" s="339">
        <v>1</v>
      </c>
      <c r="AN186" s="275">
        <v>3</v>
      </c>
      <c r="AO186" s="339">
        <v>1</v>
      </c>
      <c r="AP186" s="275">
        <v>5</v>
      </c>
      <c r="AQ186" s="339">
        <v>1</v>
      </c>
      <c r="AR186" s="275">
        <v>5</v>
      </c>
      <c r="AS186" s="339">
        <v>1</v>
      </c>
      <c r="AT186" s="275">
        <v>3</v>
      </c>
      <c r="AU186" s="339">
        <v>1</v>
      </c>
      <c r="AV186" s="275">
        <v>4</v>
      </c>
      <c r="AW186" s="339">
        <v>1</v>
      </c>
      <c r="AX186" s="275">
        <v>5</v>
      </c>
      <c r="AY186" s="339">
        <v>0.8</v>
      </c>
      <c r="AZ186" s="275">
        <v>4</v>
      </c>
      <c r="BA186" s="339">
        <v>0.75</v>
      </c>
      <c r="BB186" s="275">
        <v>5</v>
      </c>
      <c r="BC186" s="339">
        <v>0.8</v>
      </c>
      <c r="BD186" s="275">
        <v>6</v>
      </c>
      <c r="BE186" s="339">
        <v>0.83333333333333337</v>
      </c>
      <c r="BF186" s="377">
        <v>6</v>
      </c>
      <c r="BG186" s="379">
        <v>0.83333333333333337</v>
      </c>
      <c r="BH186" s="377">
        <v>7</v>
      </c>
      <c r="BI186" s="379">
        <v>0.8571428571428571</v>
      </c>
      <c r="BJ186" s="377">
        <v>5</v>
      </c>
      <c r="BK186" s="339">
        <v>0.8</v>
      </c>
      <c r="BL186" s="414">
        <v>4</v>
      </c>
      <c r="BM186" s="415">
        <v>0.75</v>
      </c>
      <c r="BN186" s="414">
        <v>6</v>
      </c>
      <c r="BO186" s="415">
        <v>0.83333333333333337</v>
      </c>
      <c r="BP186" s="414">
        <f>VLOOKUP(Table8897[[#This Row],[مؤسسات السوق المالية]],'[1]بحسب مؤسسة السوق المالية '!$D$14:$J$217,6,0)</f>
        <v>6</v>
      </c>
      <c r="BQ186" s="415">
        <f>VLOOKUP(Table8897[[#This Row],[مؤسسات السوق المالية]],'[1]بحسب مؤسسة السوق المالية '!$D$14:$J$217,7,0)</f>
        <v>0.83333333333333337</v>
      </c>
    </row>
    <row r="187" spans="3:69" ht="45" customHeight="1" thickBot="1">
      <c r="C187" s="324">
        <v>154</v>
      </c>
      <c r="D187" s="129" t="s">
        <v>788</v>
      </c>
      <c r="E187" s="310" t="s">
        <v>789</v>
      </c>
      <c r="F187" s="275" t="s">
        <v>5</v>
      </c>
      <c r="G187" s="275" t="s">
        <v>5</v>
      </c>
      <c r="H187" s="275" t="s">
        <v>5</v>
      </c>
      <c r="I187" s="275" t="s">
        <v>5</v>
      </c>
      <c r="J187" s="275" t="s">
        <v>5</v>
      </c>
      <c r="K187" s="275" t="s">
        <v>5</v>
      </c>
      <c r="L187" s="275" t="s">
        <v>5</v>
      </c>
      <c r="M187" s="275" t="s">
        <v>5</v>
      </c>
      <c r="N187" s="275" t="s">
        <v>5</v>
      </c>
      <c r="O187" s="275" t="s">
        <v>5</v>
      </c>
      <c r="P187" s="275" t="s">
        <v>5</v>
      </c>
      <c r="Q187" s="275" t="s">
        <v>5</v>
      </c>
      <c r="R187" s="275" t="s">
        <v>5</v>
      </c>
      <c r="S187" s="275" t="s">
        <v>5</v>
      </c>
      <c r="T187" s="275" t="s">
        <v>5</v>
      </c>
      <c r="U187" s="275" t="s">
        <v>5</v>
      </c>
      <c r="V187" s="275" t="s">
        <v>5</v>
      </c>
      <c r="W187" s="275" t="s">
        <v>5</v>
      </c>
      <c r="X187" s="275" t="s">
        <v>5</v>
      </c>
      <c r="Y187" s="275" t="s">
        <v>5</v>
      </c>
      <c r="Z187" s="275" t="s">
        <v>5</v>
      </c>
      <c r="AA187" s="275" t="s">
        <v>5</v>
      </c>
      <c r="AB187" s="275" t="s">
        <v>5</v>
      </c>
      <c r="AC187" s="275" t="s">
        <v>5</v>
      </c>
      <c r="AD187" s="275" t="s">
        <v>5</v>
      </c>
      <c r="AE187" s="275" t="s">
        <v>5</v>
      </c>
      <c r="AF187" s="275" t="s">
        <v>5</v>
      </c>
      <c r="AG187" s="275" t="s">
        <v>5</v>
      </c>
      <c r="AH187" s="275" t="s">
        <v>5</v>
      </c>
      <c r="AI187" s="275" t="s">
        <v>5</v>
      </c>
      <c r="AJ187" s="275" t="s">
        <v>5</v>
      </c>
      <c r="AK187" s="275" t="s">
        <v>5</v>
      </c>
      <c r="AL187" s="275" t="s">
        <v>5</v>
      </c>
      <c r="AM187" s="275" t="s">
        <v>5</v>
      </c>
      <c r="AN187" s="275" t="s">
        <v>5</v>
      </c>
      <c r="AO187" s="275" t="s">
        <v>5</v>
      </c>
      <c r="AP187" s="275" t="s">
        <v>5</v>
      </c>
      <c r="AQ187" s="275" t="s">
        <v>5</v>
      </c>
      <c r="AR187" s="275" t="s">
        <v>5</v>
      </c>
      <c r="AS187" s="275" t="s">
        <v>5</v>
      </c>
      <c r="AT187" s="275" t="s">
        <v>5</v>
      </c>
      <c r="AU187" s="275" t="s">
        <v>5</v>
      </c>
      <c r="AV187" s="275" t="s">
        <v>5</v>
      </c>
      <c r="AW187" s="275" t="s">
        <v>5</v>
      </c>
      <c r="AX187" s="275" t="s">
        <v>5</v>
      </c>
      <c r="AY187" s="275" t="s">
        <v>5</v>
      </c>
      <c r="AZ187" s="275" t="s">
        <v>5</v>
      </c>
      <c r="BA187" s="275" t="s">
        <v>5</v>
      </c>
      <c r="BB187" s="275" t="s">
        <v>5</v>
      </c>
      <c r="BC187" s="275" t="s">
        <v>5</v>
      </c>
      <c r="BD187" s="275">
        <v>2</v>
      </c>
      <c r="BE187" s="275">
        <v>0</v>
      </c>
      <c r="BF187" s="377">
        <v>2</v>
      </c>
      <c r="BG187" s="379">
        <v>0</v>
      </c>
      <c r="BH187" s="377">
        <v>2</v>
      </c>
      <c r="BI187" s="379">
        <v>0</v>
      </c>
      <c r="BJ187" s="377">
        <v>6</v>
      </c>
      <c r="BK187" s="339">
        <v>0.5</v>
      </c>
      <c r="BL187" s="414">
        <v>6</v>
      </c>
      <c r="BM187" s="415">
        <v>0.5</v>
      </c>
      <c r="BN187" s="414">
        <v>6</v>
      </c>
      <c r="BO187" s="415">
        <v>0.5</v>
      </c>
      <c r="BP187" s="414">
        <f>VLOOKUP(Table8897[[#This Row],[مؤسسات السوق المالية]],'[1]بحسب مؤسسة السوق المالية '!$D$14:$J$217,6,0)</f>
        <v>6</v>
      </c>
      <c r="BQ187" s="415">
        <f>VLOOKUP(Table8897[[#This Row],[مؤسسات السوق المالية]],'[1]بحسب مؤسسة السوق المالية '!$D$14:$J$217,7,0)</f>
        <v>0.5</v>
      </c>
    </row>
    <row r="188" spans="3:69" ht="45" customHeight="1" thickBot="1">
      <c r="C188" s="324">
        <v>179</v>
      </c>
      <c r="D188" s="129" t="s">
        <v>827</v>
      </c>
      <c r="E188" s="322" t="s">
        <v>828</v>
      </c>
      <c r="F188" s="304" t="s">
        <v>5</v>
      </c>
      <c r="G188" s="304" t="s">
        <v>5</v>
      </c>
      <c r="H188" s="304" t="s">
        <v>5</v>
      </c>
      <c r="I188" s="304" t="s">
        <v>5</v>
      </c>
      <c r="J188" s="304" t="s">
        <v>5</v>
      </c>
      <c r="K188" s="304" t="s">
        <v>5</v>
      </c>
      <c r="L188" s="304" t="s">
        <v>5</v>
      </c>
      <c r="M188" s="304" t="s">
        <v>5</v>
      </c>
      <c r="N188" s="304" t="s">
        <v>5</v>
      </c>
      <c r="O188" s="304" t="s">
        <v>5</v>
      </c>
      <c r="P188" s="304" t="s">
        <v>5</v>
      </c>
      <c r="Q188" s="304" t="s">
        <v>5</v>
      </c>
      <c r="R188" s="304" t="s">
        <v>5</v>
      </c>
      <c r="S188" s="304" t="s">
        <v>5</v>
      </c>
      <c r="T188" s="304" t="s">
        <v>5</v>
      </c>
      <c r="U188" s="304" t="s">
        <v>5</v>
      </c>
      <c r="V188" s="304" t="s">
        <v>5</v>
      </c>
      <c r="W188" s="304" t="s">
        <v>5</v>
      </c>
      <c r="X188" s="304" t="s">
        <v>5</v>
      </c>
      <c r="Y188" s="304" t="s">
        <v>5</v>
      </c>
      <c r="Z188" s="304" t="s">
        <v>5</v>
      </c>
      <c r="AA188" s="304" t="s">
        <v>5</v>
      </c>
      <c r="AB188" s="304" t="s">
        <v>5</v>
      </c>
      <c r="AC188" s="304" t="s">
        <v>5</v>
      </c>
      <c r="AD188" s="304" t="s">
        <v>5</v>
      </c>
      <c r="AE188" s="304" t="s">
        <v>5</v>
      </c>
      <c r="AF188" s="304" t="s">
        <v>5</v>
      </c>
      <c r="AG188" s="304" t="s">
        <v>5</v>
      </c>
      <c r="AH188" s="304" t="s">
        <v>5</v>
      </c>
      <c r="AI188" s="304" t="s">
        <v>5</v>
      </c>
      <c r="AJ188" s="304" t="s">
        <v>5</v>
      </c>
      <c r="AK188" s="304" t="s">
        <v>5</v>
      </c>
      <c r="AL188" s="304" t="s">
        <v>5</v>
      </c>
      <c r="AM188" s="304" t="s">
        <v>5</v>
      </c>
      <c r="AN188" s="304" t="s">
        <v>5</v>
      </c>
      <c r="AO188" s="304" t="s">
        <v>5</v>
      </c>
      <c r="AP188" s="304" t="s">
        <v>5</v>
      </c>
      <c r="AQ188" s="304" t="s">
        <v>5</v>
      </c>
      <c r="AR188" s="304" t="s">
        <v>5</v>
      </c>
      <c r="AS188" s="304" t="s">
        <v>5</v>
      </c>
      <c r="AT188" s="304" t="s">
        <v>5</v>
      </c>
      <c r="AU188" s="304" t="s">
        <v>5</v>
      </c>
      <c r="AV188" s="304" t="s">
        <v>5</v>
      </c>
      <c r="AW188" s="304" t="s">
        <v>5</v>
      </c>
      <c r="AX188" s="304" t="s">
        <v>5</v>
      </c>
      <c r="AY188" s="304" t="s">
        <v>5</v>
      </c>
      <c r="AZ188" s="304" t="s">
        <v>5</v>
      </c>
      <c r="BA188" s="304" t="s">
        <v>5</v>
      </c>
      <c r="BB188" s="304" t="s">
        <v>5</v>
      </c>
      <c r="BC188" s="304" t="s">
        <v>5</v>
      </c>
      <c r="BD188" s="304" t="s">
        <v>5</v>
      </c>
      <c r="BE188" s="304" t="s">
        <v>5</v>
      </c>
      <c r="BF188" s="343" t="s">
        <v>5</v>
      </c>
      <c r="BG188" s="343" t="s">
        <v>5</v>
      </c>
      <c r="BH188" s="344">
        <v>0</v>
      </c>
      <c r="BI188" s="343">
        <v>0</v>
      </c>
      <c r="BJ188" s="422">
        <v>0</v>
      </c>
      <c r="BK188" s="423">
        <v>0</v>
      </c>
      <c r="BL188" s="414">
        <v>0</v>
      </c>
      <c r="BM188" s="415">
        <v>0</v>
      </c>
      <c r="BN188" s="414">
        <v>5</v>
      </c>
      <c r="BO188" s="415">
        <v>0.2</v>
      </c>
      <c r="BP188" s="414">
        <f>VLOOKUP(Table8897[[#This Row],[مؤسسات السوق المالية]],'[1]بحسب مؤسسة السوق المالية '!$D$14:$J$217,6,0)</f>
        <v>6</v>
      </c>
      <c r="BQ188" s="415">
        <f>VLOOKUP(Table8897[[#This Row],[مؤسسات السوق المالية]],'[1]بحسب مؤسسة السوق المالية '!$D$14:$J$217,7,0)</f>
        <v>0.33333333333333331</v>
      </c>
    </row>
    <row r="189" spans="3:69" ht="45" customHeight="1" thickBot="1">
      <c r="C189" s="324">
        <v>14</v>
      </c>
      <c r="D189" s="129" t="s">
        <v>849</v>
      </c>
      <c r="E189" s="499" t="s">
        <v>868</v>
      </c>
      <c r="F189" s="304" t="s">
        <v>5</v>
      </c>
      <c r="G189" s="304" t="s">
        <v>5</v>
      </c>
      <c r="H189" s="304" t="s">
        <v>5</v>
      </c>
      <c r="I189" s="304" t="s">
        <v>5</v>
      </c>
      <c r="J189" s="304" t="s">
        <v>5</v>
      </c>
      <c r="K189" s="304" t="s">
        <v>5</v>
      </c>
      <c r="L189" s="304" t="s">
        <v>5</v>
      </c>
      <c r="M189" s="304" t="s">
        <v>5</v>
      </c>
      <c r="N189" s="304" t="s">
        <v>5</v>
      </c>
      <c r="O189" s="304" t="s">
        <v>5</v>
      </c>
      <c r="P189" s="304" t="s">
        <v>5</v>
      </c>
      <c r="Q189" s="304" t="s">
        <v>5</v>
      </c>
      <c r="R189" s="304" t="s">
        <v>5</v>
      </c>
      <c r="S189" s="304" t="s">
        <v>5</v>
      </c>
      <c r="T189" s="304" t="s">
        <v>5</v>
      </c>
      <c r="U189" s="304" t="s">
        <v>5</v>
      </c>
      <c r="V189" s="304" t="s">
        <v>5</v>
      </c>
      <c r="W189" s="304" t="s">
        <v>5</v>
      </c>
      <c r="X189" s="304" t="s">
        <v>5</v>
      </c>
      <c r="Y189" s="304" t="s">
        <v>5</v>
      </c>
      <c r="Z189" s="304" t="s">
        <v>5</v>
      </c>
      <c r="AA189" s="304" t="s">
        <v>5</v>
      </c>
      <c r="AB189" s="304" t="s">
        <v>5</v>
      </c>
      <c r="AC189" s="304" t="s">
        <v>5</v>
      </c>
      <c r="AD189" s="304" t="s">
        <v>5</v>
      </c>
      <c r="AE189" s="304" t="s">
        <v>5</v>
      </c>
      <c r="AF189" s="304" t="s">
        <v>5</v>
      </c>
      <c r="AG189" s="304" t="s">
        <v>5</v>
      </c>
      <c r="AH189" s="304" t="s">
        <v>5</v>
      </c>
      <c r="AI189" s="304" t="s">
        <v>5</v>
      </c>
      <c r="AJ189" s="304" t="s">
        <v>5</v>
      </c>
      <c r="AK189" s="304" t="s">
        <v>5</v>
      </c>
      <c r="AL189" s="304" t="s">
        <v>5</v>
      </c>
      <c r="AM189" s="304" t="s">
        <v>5</v>
      </c>
      <c r="AN189" s="304" t="s">
        <v>5</v>
      </c>
      <c r="AO189" s="304" t="s">
        <v>5</v>
      </c>
      <c r="AP189" s="304" t="s">
        <v>5</v>
      </c>
      <c r="AQ189" s="304" t="s">
        <v>5</v>
      </c>
      <c r="AR189" s="304" t="s">
        <v>5</v>
      </c>
      <c r="AS189" s="304" t="s">
        <v>5</v>
      </c>
      <c r="AT189" s="304" t="s">
        <v>5</v>
      </c>
      <c r="AU189" s="304" t="s">
        <v>5</v>
      </c>
      <c r="AV189" s="304" t="s">
        <v>5</v>
      </c>
      <c r="AW189" s="304" t="s">
        <v>5</v>
      </c>
      <c r="AX189" s="304" t="s">
        <v>5</v>
      </c>
      <c r="AY189" s="304" t="s">
        <v>5</v>
      </c>
      <c r="AZ189" s="304" t="s">
        <v>5</v>
      </c>
      <c r="BA189" s="304" t="s">
        <v>5</v>
      </c>
      <c r="BB189" s="304" t="s">
        <v>5</v>
      </c>
      <c r="BC189" s="304" t="s">
        <v>5</v>
      </c>
      <c r="BD189" s="304" t="s">
        <v>5</v>
      </c>
      <c r="BE189" s="304" t="s">
        <v>5</v>
      </c>
      <c r="BF189" s="304" t="s">
        <v>5</v>
      </c>
      <c r="BG189" s="304" t="s">
        <v>5</v>
      </c>
      <c r="BH189" s="304" t="s">
        <v>5</v>
      </c>
      <c r="BI189" s="304" t="s">
        <v>5</v>
      </c>
      <c r="BJ189" s="327" t="s">
        <v>5</v>
      </c>
      <c r="BK189" s="304" t="s">
        <v>5</v>
      </c>
      <c r="BL189" s="414">
        <v>0</v>
      </c>
      <c r="BM189" s="415">
        <v>0</v>
      </c>
      <c r="BN189" s="414">
        <v>1</v>
      </c>
      <c r="BO189" s="415">
        <v>1</v>
      </c>
      <c r="BP189" s="414">
        <f>VLOOKUP(Table8897[[#This Row],[مؤسسات السوق المالية]],'[1]بحسب مؤسسة السوق المالية '!$D$14:$J$217,6,0)</f>
        <v>5</v>
      </c>
      <c r="BQ189" s="415">
        <f>VLOOKUP(Table8897[[#This Row],[مؤسسات السوق المالية]],'[1]بحسب مؤسسة السوق المالية '!$D$14:$J$217,7,0)</f>
        <v>0.2</v>
      </c>
    </row>
    <row r="190" spans="3:69" ht="45" customHeight="1" thickBot="1">
      <c r="C190" s="324">
        <v>50</v>
      </c>
      <c r="D190" s="129" t="s">
        <v>1163</v>
      </c>
      <c r="E190" s="310" t="s">
        <v>1164</v>
      </c>
      <c r="F190" s="275">
        <v>17</v>
      </c>
      <c r="G190" s="339">
        <v>0.53</v>
      </c>
      <c r="H190" s="275">
        <v>20</v>
      </c>
      <c r="I190" s="339">
        <v>0.55000000000000004</v>
      </c>
      <c r="J190" s="275">
        <v>18</v>
      </c>
      <c r="K190" s="339">
        <v>0.61</v>
      </c>
      <c r="L190" s="275">
        <v>15</v>
      </c>
      <c r="M190" s="339">
        <v>0.6</v>
      </c>
      <c r="N190" s="275">
        <v>13</v>
      </c>
      <c r="O190" s="339">
        <v>0.61538461538461542</v>
      </c>
      <c r="P190" s="275">
        <v>13</v>
      </c>
      <c r="Q190" s="339">
        <v>0.69</v>
      </c>
      <c r="R190" s="275">
        <v>18</v>
      </c>
      <c r="S190" s="339">
        <v>0.56000000000000005</v>
      </c>
      <c r="T190" s="275">
        <v>18</v>
      </c>
      <c r="U190" s="339">
        <v>0.61</v>
      </c>
      <c r="V190" s="275">
        <v>18</v>
      </c>
      <c r="W190" s="339">
        <v>0.61</v>
      </c>
      <c r="X190" s="275">
        <v>16</v>
      </c>
      <c r="Y190" s="339">
        <v>0.6875</v>
      </c>
      <c r="Z190" s="275">
        <v>16</v>
      </c>
      <c r="AA190" s="339">
        <v>0.6875</v>
      </c>
      <c r="AB190" s="275">
        <v>15</v>
      </c>
      <c r="AC190" s="339">
        <v>0.66666666666666663</v>
      </c>
      <c r="AD190" s="275">
        <v>13</v>
      </c>
      <c r="AE190" s="339">
        <v>0.61538461538461542</v>
      </c>
      <c r="AF190" s="275">
        <v>13</v>
      </c>
      <c r="AG190" s="339">
        <v>0.61538461538461542</v>
      </c>
      <c r="AH190" s="275">
        <v>11</v>
      </c>
      <c r="AI190" s="339">
        <v>0.63636363636363635</v>
      </c>
      <c r="AJ190" s="275">
        <v>11</v>
      </c>
      <c r="AK190" s="339">
        <v>0.63636363636363635</v>
      </c>
      <c r="AL190" s="275">
        <v>12</v>
      </c>
      <c r="AM190" s="339">
        <v>0.66666666666666663</v>
      </c>
      <c r="AN190" s="275">
        <v>12</v>
      </c>
      <c r="AO190" s="339">
        <v>0.66666666666666663</v>
      </c>
      <c r="AP190" s="275">
        <v>6</v>
      </c>
      <c r="AQ190" s="339">
        <v>0.66666666666666663</v>
      </c>
      <c r="AR190" s="275">
        <v>6</v>
      </c>
      <c r="AS190" s="339">
        <v>0.66666666666666663</v>
      </c>
      <c r="AT190" s="275">
        <v>5</v>
      </c>
      <c r="AU190" s="339">
        <v>0.6</v>
      </c>
      <c r="AV190" s="275">
        <v>5</v>
      </c>
      <c r="AW190" s="339">
        <v>0.6</v>
      </c>
      <c r="AX190" s="275">
        <v>4</v>
      </c>
      <c r="AY190" s="339">
        <v>0.5</v>
      </c>
      <c r="AZ190" s="275">
        <v>4</v>
      </c>
      <c r="BA190" s="339">
        <v>0.5</v>
      </c>
      <c r="BB190" s="275">
        <v>4</v>
      </c>
      <c r="BC190" s="339">
        <v>0.5</v>
      </c>
      <c r="BD190" s="275">
        <v>4</v>
      </c>
      <c r="BE190" s="339">
        <v>0.5</v>
      </c>
      <c r="BF190" s="377">
        <v>8</v>
      </c>
      <c r="BG190" s="379">
        <v>0.75</v>
      </c>
      <c r="BH190" s="377">
        <v>5</v>
      </c>
      <c r="BI190" s="379">
        <v>0.8</v>
      </c>
      <c r="BJ190" s="377">
        <v>5</v>
      </c>
      <c r="BK190" s="339">
        <v>0.8</v>
      </c>
      <c r="BL190" s="414">
        <v>5</v>
      </c>
      <c r="BM190" s="415">
        <v>0.8</v>
      </c>
      <c r="BN190" s="414">
        <v>5</v>
      </c>
      <c r="BO190" s="415">
        <v>0.8</v>
      </c>
      <c r="BP190" s="414">
        <f>VLOOKUP(Table8897[[#This Row],[مؤسسات السوق المالية]],'[1]بحسب مؤسسة السوق المالية '!$D$14:$J$217,6,0)</f>
        <v>5</v>
      </c>
      <c r="BQ190" s="415">
        <f>VLOOKUP(Table8897[[#This Row],[مؤسسات السوق المالية]],'[1]بحسب مؤسسة السوق المالية '!$D$14:$J$217,7,0)</f>
        <v>0.8</v>
      </c>
    </row>
    <row r="191" spans="3:69" ht="45" customHeight="1" thickBot="1">
      <c r="C191" s="324">
        <v>51</v>
      </c>
      <c r="D191" s="129" t="s">
        <v>701</v>
      </c>
      <c r="E191" s="129" t="s">
        <v>702</v>
      </c>
      <c r="F191" s="131" t="s">
        <v>5</v>
      </c>
      <c r="G191" s="132" t="s">
        <v>5</v>
      </c>
      <c r="H191" s="131" t="s">
        <v>5</v>
      </c>
      <c r="I191" s="132" t="s">
        <v>5</v>
      </c>
      <c r="J191" s="131" t="s">
        <v>5</v>
      </c>
      <c r="K191" s="132" t="s">
        <v>5</v>
      </c>
      <c r="L191" s="131" t="s">
        <v>5</v>
      </c>
      <c r="M191" s="132" t="s">
        <v>5</v>
      </c>
      <c r="N191" s="131" t="s">
        <v>5</v>
      </c>
      <c r="O191" s="132" t="s">
        <v>5</v>
      </c>
      <c r="P191" s="131" t="s">
        <v>5</v>
      </c>
      <c r="Q191" s="132" t="s">
        <v>5</v>
      </c>
      <c r="R191" s="131" t="s">
        <v>5</v>
      </c>
      <c r="S191" s="132" t="s">
        <v>5</v>
      </c>
      <c r="T191" s="131" t="s">
        <v>5</v>
      </c>
      <c r="U191" s="132" t="s">
        <v>5</v>
      </c>
      <c r="V191" s="131" t="s">
        <v>5</v>
      </c>
      <c r="W191" s="132" t="s">
        <v>5</v>
      </c>
      <c r="X191" s="131" t="s">
        <v>5</v>
      </c>
      <c r="Y191" s="132" t="s">
        <v>5</v>
      </c>
      <c r="Z191" s="131" t="s">
        <v>5</v>
      </c>
      <c r="AA191" s="132" t="s">
        <v>5</v>
      </c>
      <c r="AB191" s="131" t="s">
        <v>5</v>
      </c>
      <c r="AC191" s="132" t="s">
        <v>5</v>
      </c>
      <c r="AD191" s="131" t="s">
        <v>5</v>
      </c>
      <c r="AE191" s="132" t="s">
        <v>5</v>
      </c>
      <c r="AF191" s="131" t="s">
        <v>5</v>
      </c>
      <c r="AG191" s="132" t="s">
        <v>5</v>
      </c>
      <c r="AH191" s="131">
        <v>0</v>
      </c>
      <c r="AI191" s="132">
        <v>0</v>
      </c>
      <c r="AJ191" s="131">
        <v>3</v>
      </c>
      <c r="AK191" s="132">
        <v>0.66666666666666663</v>
      </c>
      <c r="AL191" s="131">
        <v>5</v>
      </c>
      <c r="AM191" s="132">
        <v>0.6</v>
      </c>
      <c r="AN191" s="131">
        <v>5</v>
      </c>
      <c r="AO191" s="132">
        <v>0.6</v>
      </c>
      <c r="AP191" s="131">
        <v>5</v>
      </c>
      <c r="AQ191" s="132">
        <v>0.6</v>
      </c>
      <c r="AR191" s="131">
        <v>4</v>
      </c>
      <c r="AS191" s="132">
        <v>0.5</v>
      </c>
      <c r="AT191" s="131">
        <v>4</v>
      </c>
      <c r="AU191" s="132">
        <v>0.5</v>
      </c>
      <c r="AV191" s="131">
        <v>4</v>
      </c>
      <c r="AW191" s="132">
        <v>0.5</v>
      </c>
      <c r="AX191" s="131">
        <v>3</v>
      </c>
      <c r="AY191" s="132">
        <v>0.66666666666666663</v>
      </c>
      <c r="AZ191" s="131">
        <v>3</v>
      </c>
      <c r="BA191" s="132">
        <v>0.66666666666666663</v>
      </c>
      <c r="BB191" s="131">
        <v>4</v>
      </c>
      <c r="BC191" s="132">
        <v>0.75</v>
      </c>
      <c r="BD191" s="131">
        <v>4</v>
      </c>
      <c r="BE191" s="132">
        <v>0.75</v>
      </c>
      <c r="BF191" s="323">
        <v>4</v>
      </c>
      <c r="BG191" s="325">
        <v>0.75</v>
      </c>
      <c r="BH191" s="323">
        <v>4</v>
      </c>
      <c r="BI191" s="325">
        <v>0.75</v>
      </c>
      <c r="BJ191" s="323">
        <v>4</v>
      </c>
      <c r="BK191" s="132">
        <v>0.75</v>
      </c>
      <c r="BL191" s="419">
        <v>5</v>
      </c>
      <c r="BM191" s="418">
        <v>0.8</v>
      </c>
      <c r="BN191" s="419">
        <v>5</v>
      </c>
      <c r="BO191" s="415">
        <v>0.8</v>
      </c>
      <c r="BP191" s="419">
        <f>VLOOKUP(Table8897[[#This Row],[مؤسسات السوق المالية]],'[1]بحسب مؤسسة السوق المالية '!$D$14:$J$217,6,0)</f>
        <v>5</v>
      </c>
      <c r="BQ191" s="415">
        <f>VLOOKUP(Table8897[[#This Row],[مؤسسات السوق المالية]],'[1]بحسب مؤسسة السوق المالية '!$D$14:$J$217,7,0)</f>
        <v>0.6</v>
      </c>
    </row>
    <row r="192" spans="3:69" ht="45" customHeight="1" thickBot="1">
      <c r="C192" s="324">
        <v>77</v>
      </c>
      <c r="D192" s="129" t="s">
        <v>686</v>
      </c>
      <c r="E192" s="129" t="s">
        <v>687</v>
      </c>
      <c r="F192" s="131" t="s">
        <v>5</v>
      </c>
      <c r="G192" s="132" t="s">
        <v>5</v>
      </c>
      <c r="H192" s="131" t="s">
        <v>5</v>
      </c>
      <c r="I192" s="132" t="s">
        <v>5</v>
      </c>
      <c r="J192" s="131" t="s">
        <v>5</v>
      </c>
      <c r="K192" s="132" t="s">
        <v>5</v>
      </c>
      <c r="L192" s="131" t="s">
        <v>5</v>
      </c>
      <c r="M192" s="132" t="s">
        <v>5</v>
      </c>
      <c r="N192" s="131" t="s">
        <v>5</v>
      </c>
      <c r="O192" s="132" t="s">
        <v>5</v>
      </c>
      <c r="P192" s="131" t="s">
        <v>5</v>
      </c>
      <c r="Q192" s="132" t="s">
        <v>5</v>
      </c>
      <c r="R192" s="131" t="s">
        <v>5</v>
      </c>
      <c r="S192" s="132" t="s">
        <v>5</v>
      </c>
      <c r="T192" s="131" t="s">
        <v>5</v>
      </c>
      <c r="U192" s="132" t="s">
        <v>5</v>
      </c>
      <c r="V192" s="131" t="s">
        <v>5</v>
      </c>
      <c r="W192" s="132" t="s">
        <v>5</v>
      </c>
      <c r="X192" s="131" t="s">
        <v>5</v>
      </c>
      <c r="Y192" s="132" t="s">
        <v>5</v>
      </c>
      <c r="Z192" s="131" t="s">
        <v>5</v>
      </c>
      <c r="AA192" s="132" t="s">
        <v>5</v>
      </c>
      <c r="AB192" s="131" t="s">
        <v>5</v>
      </c>
      <c r="AC192" s="132" t="s">
        <v>5</v>
      </c>
      <c r="AD192" s="131" t="s">
        <v>5</v>
      </c>
      <c r="AE192" s="132" t="s">
        <v>5</v>
      </c>
      <c r="AF192" s="131" t="s">
        <v>5</v>
      </c>
      <c r="AG192" s="132" t="s">
        <v>5</v>
      </c>
      <c r="AH192" s="131" t="s">
        <v>5</v>
      </c>
      <c r="AI192" s="132" t="s">
        <v>5</v>
      </c>
      <c r="AJ192" s="131" t="s">
        <v>5</v>
      </c>
      <c r="AK192" s="132" t="s">
        <v>5</v>
      </c>
      <c r="AL192" s="131" t="s">
        <v>5</v>
      </c>
      <c r="AM192" s="132" t="s">
        <v>5</v>
      </c>
      <c r="AN192" s="131">
        <v>0</v>
      </c>
      <c r="AO192" s="132">
        <v>0</v>
      </c>
      <c r="AP192" s="131">
        <v>1</v>
      </c>
      <c r="AQ192" s="132">
        <v>1</v>
      </c>
      <c r="AR192" s="131">
        <v>1</v>
      </c>
      <c r="AS192" s="132">
        <v>1</v>
      </c>
      <c r="AT192" s="131">
        <v>4</v>
      </c>
      <c r="AU192" s="132">
        <v>1</v>
      </c>
      <c r="AV192" s="131">
        <v>5</v>
      </c>
      <c r="AW192" s="132">
        <v>0.8</v>
      </c>
      <c r="AX192" s="131">
        <v>4</v>
      </c>
      <c r="AY192" s="132">
        <v>1</v>
      </c>
      <c r="AZ192" s="131">
        <v>4</v>
      </c>
      <c r="BA192" s="132">
        <v>1</v>
      </c>
      <c r="BB192" s="131">
        <v>5</v>
      </c>
      <c r="BC192" s="132">
        <v>0.8</v>
      </c>
      <c r="BD192" s="131">
        <v>4</v>
      </c>
      <c r="BE192" s="132">
        <v>1</v>
      </c>
      <c r="BF192" s="323">
        <v>5</v>
      </c>
      <c r="BG192" s="325">
        <v>0.8</v>
      </c>
      <c r="BH192" s="323">
        <v>5</v>
      </c>
      <c r="BI192" s="325">
        <v>0.8</v>
      </c>
      <c r="BJ192" s="323">
        <v>5</v>
      </c>
      <c r="BK192" s="132">
        <v>0.8</v>
      </c>
      <c r="BL192" s="419">
        <v>4</v>
      </c>
      <c r="BM192" s="418">
        <v>0.75</v>
      </c>
      <c r="BN192" s="419">
        <v>4</v>
      </c>
      <c r="BO192" s="415">
        <v>0.75</v>
      </c>
      <c r="BP192" s="419">
        <f>VLOOKUP(Table8897[[#This Row],[مؤسسات السوق المالية]],'[1]بحسب مؤسسة السوق المالية '!$D$14:$J$217,6,0)</f>
        <v>5</v>
      </c>
      <c r="BQ192" s="415">
        <f>VLOOKUP(Table8897[[#This Row],[مؤسسات السوق المالية]],'[1]بحسب مؤسسة السوق المالية '!$D$14:$J$217,7,0)</f>
        <v>0.6</v>
      </c>
    </row>
    <row r="193" spans="3:69" ht="45" customHeight="1" thickBot="1">
      <c r="C193" s="324">
        <v>138</v>
      </c>
      <c r="D193" s="129" t="s">
        <v>1199</v>
      </c>
      <c r="E193" s="129" t="s">
        <v>1200</v>
      </c>
      <c r="F193" s="131" t="s">
        <v>5</v>
      </c>
      <c r="G193" s="132" t="s">
        <v>5</v>
      </c>
      <c r="H193" s="131" t="s">
        <v>5</v>
      </c>
      <c r="I193" s="132" t="s">
        <v>5</v>
      </c>
      <c r="J193" s="131" t="s">
        <v>5</v>
      </c>
      <c r="K193" s="132" t="s">
        <v>5</v>
      </c>
      <c r="L193" s="131" t="s">
        <v>5</v>
      </c>
      <c r="M193" s="132" t="s">
        <v>5</v>
      </c>
      <c r="N193" s="131" t="s">
        <v>5</v>
      </c>
      <c r="O193" s="132" t="s">
        <v>5</v>
      </c>
      <c r="P193" s="131" t="s">
        <v>5</v>
      </c>
      <c r="Q193" s="132" t="s">
        <v>5</v>
      </c>
      <c r="R193" s="131" t="s">
        <v>5</v>
      </c>
      <c r="S193" s="132" t="s">
        <v>5</v>
      </c>
      <c r="T193" s="131" t="s">
        <v>5</v>
      </c>
      <c r="U193" s="132" t="s">
        <v>5</v>
      </c>
      <c r="V193" s="131" t="s">
        <v>5</v>
      </c>
      <c r="W193" s="132" t="s">
        <v>5</v>
      </c>
      <c r="X193" s="131" t="s">
        <v>5</v>
      </c>
      <c r="Y193" s="132" t="s">
        <v>5</v>
      </c>
      <c r="Z193" s="131" t="s">
        <v>5</v>
      </c>
      <c r="AA193" s="132" t="s">
        <v>5</v>
      </c>
      <c r="AB193" s="131" t="s">
        <v>5</v>
      </c>
      <c r="AC193" s="132" t="s">
        <v>5</v>
      </c>
      <c r="AD193" s="131" t="s">
        <v>5</v>
      </c>
      <c r="AE193" s="132" t="s">
        <v>5</v>
      </c>
      <c r="AF193" s="131" t="s">
        <v>5</v>
      </c>
      <c r="AG193" s="132" t="s">
        <v>5</v>
      </c>
      <c r="AH193" s="131" t="s">
        <v>5</v>
      </c>
      <c r="AI193" s="132" t="s">
        <v>5</v>
      </c>
      <c r="AJ193" s="131" t="s">
        <v>5</v>
      </c>
      <c r="AK193" s="132" t="s">
        <v>5</v>
      </c>
      <c r="AL193" s="131" t="s">
        <v>5</v>
      </c>
      <c r="AM193" s="132" t="s">
        <v>5</v>
      </c>
      <c r="AN193" s="131" t="s">
        <v>5</v>
      </c>
      <c r="AO193" s="132" t="s">
        <v>5</v>
      </c>
      <c r="AP193" s="131" t="s">
        <v>5</v>
      </c>
      <c r="AQ193" s="132" t="s">
        <v>5</v>
      </c>
      <c r="AR193" s="131" t="s">
        <v>5</v>
      </c>
      <c r="AS193" s="132" t="s">
        <v>5</v>
      </c>
      <c r="AT193" s="131" t="s">
        <v>5</v>
      </c>
      <c r="AU193" s="132" t="s">
        <v>5</v>
      </c>
      <c r="AV193" s="131" t="s">
        <v>5</v>
      </c>
      <c r="AW193" s="132" t="s">
        <v>5</v>
      </c>
      <c r="AX193" s="131" t="s">
        <v>5</v>
      </c>
      <c r="AY193" s="132" t="s">
        <v>5</v>
      </c>
      <c r="AZ193" s="131">
        <v>12</v>
      </c>
      <c r="BA193" s="132">
        <v>0.91666666666666663</v>
      </c>
      <c r="BB193" s="131">
        <v>15</v>
      </c>
      <c r="BC193" s="132">
        <v>0.73333333333333328</v>
      </c>
      <c r="BD193" s="131">
        <v>15</v>
      </c>
      <c r="BE193" s="132">
        <v>0.73333333333333328</v>
      </c>
      <c r="BF193" s="323">
        <v>13</v>
      </c>
      <c r="BG193" s="325">
        <v>0.69230769230769229</v>
      </c>
      <c r="BH193" s="323">
        <v>14</v>
      </c>
      <c r="BI193" s="325">
        <v>0.7142857142857143</v>
      </c>
      <c r="BJ193" s="323">
        <v>12</v>
      </c>
      <c r="BK193" s="132">
        <v>0.67</v>
      </c>
      <c r="BL193" s="419">
        <v>11</v>
      </c>
      <c r="BM193" s="418">
        <v>0.63636363636363635</v>
      </c>
      <c r="BN193" s="419">
        <v>7</v>
      </c>
      <c r="BO193" s="415">
        <v>0.5714285714285714</v>
      </c>
      <c r="BP193" s="419">
        <f>VLOOKUP(Table8897[[#This Row],[مؤسسات السوق المالية]],'[1]بحسب مؤسسة السوق المالية '!$D$14:$J$217,6,0)</f>
        <v>5</v>
      </c>
      <c r="BQ193" s="415">
        <f>VLOOKUP(Table8897[[#This Row],[مؤسسات السوق المالية]],'[1]بحسب مؤسسة السوق المالية '!$D$14:$J$217,7,0)</f>
        <v>0.6</v>
      </c>
    </row>
    <row r="194" spans="3:69" ht="45" customHeight="1" thickBot="1">
      <c r="C194" s="324">
        <v>151</v>
      </c>
      <c r="D194" s="129" t="s">
        <v>748</v>
      </c>
      <c r="E194" s="129" t="s">
        <v>749</v>
      </c>
      <c r="F194" s="237" t="s">
        <v>5</v>
      </c>
      <c r="G194" s="237" t="s">
        <v>5</v>
      </c>
      <c r="H194" s="237" t="s">
        <v>5</v>
      </c>
      <c r="I194" s="237" t="s">
        <v>5</v>
      </c>
      <c r="J194" s="237" t="s">
        <v>5</v>
      </c>
      <c r="K194" s="237" t="s">
        <v>5</v>
      </c>
      <c r="L194" s="237" t="s">
        <v>5</v>
      </c>
      <c r="M194" s="237" t="s">
        <v>5</v>
      </c>
      <c r="N194" s="237" t="s">
        <v>5</v>
      </c>
      <c r="O194" s="237" t="s">
        <v>5</v>
      </c>
      <c r="P194" s="237" t="s">
        <v>5</v>
      </c>
      <c r="Q194" s="237" t="s">
        <v>5</v>
      </c>
      <c r="R194" s="237" t="s">
        <v>5</v>
      </c>
      <c r="S194" s="237" t="s">
        <v>5</v>
      </c>
      <c r="T194" s="237" t="s">
        <v>5</v>
      </c>
      <c r="U194" s="237" t="s">
        <v>5</v>
      </c>
      <c r="V194" s="237" t="s">
        <v>5</v>
      </c>
      <c r="W194" s="237" t="s">
        <v>5</v>
      </c>
      <c r="X194" s="237" t="s">
        <v>5</v>
      </c>
      <c r="Y194" s="237" t="s">
        <v>5</v>
      </c>
      <c r="Z194" s="237" t="s">
        <v>5</v>
      </c>
      <c r="AA194" s="237" t="s">
        <v>5</v>
      </c>
      <c r="AB194" s="237" t="s">
        <v>5</v>
      </c>
      <c r="AC194" s="237" t="s">
        <v>5</v>
      </c>
      <c r="AD194" s="237" t="s">
        <v>5</v>
      </c>
      <c r="AE194" s="237" t="s">
        <v>5</v>
      </c>
      <c r="AF194" s="237" t="s">
        <v>5</v>
      </c>
      <c r="AG194" s="237" t="s">
        <v>5</v>
      </c>
      <c r="AH194" s="239" t="s">
        <v>5</v>
      </c>
      <c r="AI194" s="237" t="s">
        <v>5</v>
      </c>
      <c r="AJ194" s="237" t="s">
        <v>5</v>
      </c>
      <c r="AK194" s="237" t="s">
        <v>5</v>
      </c>
      <c r="AL194" s="237" t="s">
        <v>5</v>
      </c>
      <c r="AM194" s="237" t="s">
        <v>5</v>
      </c>
      <c r="AN194" s="237" t="s">
        <v>5</v>
      </c>
      <c r="AO194" s="237" t="s">
        <v>5</v>
      </c>
      <c r="AP194" s="237" t="s">
        <v>5</v>
      </c>
      <c r="AQ194" s="237" t="s">
        <v>5</v>
      </c>
      <c r="AR194" s="237" t="s">
        <v>5</v>
      </c>
      <c r="AS194" s="237" t="s">
        <v>5</v>
      </c>
      <c r="AT194" s="237" t="s">
        <v>5</v>
      </c>
      <c r="AU194" s="237" t="s">
        <v>5</v>
      </c>
      <c r="AV194" s="237" t="s">
        <v>5</v>
      </c>
      <c r="AW194" s="237" t="s">
        <v>5</v>
      </c>
      <c r="AX194" s="237" t="s">
        <v>5</v>
      </c>
      <c r="AY194" s="237" t="s">
        <v>5</v>
      </c>
      <c r="AZ194" s="237" t="s">
        <v>5</v>
      </c>
      <c r="BA194" s="237" t="s">
        <v>5</v>
      </c>
      <c r="BB194" s="237">
        <v>3</v>
      </c>
      <c r="BC194" s="237">
        <v>1</v>
      </c>
      <c r="BD194" s="237">
        <v>4</v>
      </c>
      <c r="BE194" s="237">
        <v>0.75</v>
      </c>
      <c r="BF194" s="302">
        <v>4</v>
      </c>
      <c r="BG194" s="326">
        <v>0.75</v>
      </c>
      <c r="BH194" s="323">
        <v>5</v>
      </c>
      <c r="BI194" s="325">
        <v>0.6</v>
      </c>
      <c r="BJ194" s="323">
        <v>5</v>
      </c>
      <c r="BK194" s="132">
        <v>0.6</v>
      </c>
      <c r="BL194" s="419">
        <v>5</v>
      </c>
      <c r="BM194" s="418">
        <v>0.6</v>
      </c>
      <c r="BN194" s="419">
        <v>6</v>
      </c>
      <c r="BO194" s="418">
        <v>0.5</v>
      </c>
      <c r="BP194" s="419">
        <f>VLOOKUP(Table8897[[#This Row],[مؤسسات السوق المالية]],'[1]بحسب مؤسسة السوق المالية '!$D$14:$J$217,6,0)</f>
        <v>5</v>
      </c>
      <c r="BQ194" s="415">
        <f>VLOOKUP(Table8897[[#This Row],[مؤسسات السوق المالية]],'[1]بحسب مؤسسة السوق المالية '!$D$14:$J$217,7,0)</f>
        <v>0.6</v>
      </c>
    </row>
    <row r="195" spans="3:69" ht="45" customHeight="1" thickBot="1">
      <c r="C195" s="324">
        <v>165</v>
      </c>
      <c r="D195" s="129" t="s">
        <v>483</v>
      </c>
      <c r="E195" s="129" t="s">
        <v>484</v>
      </c>
      <c r="F195" s="131">
        <v>5</v>
      </c>
      <c r="G195" s="132">
        <v>0.4</v>
      </c>
      <c r="H195" s="131">
        <v>5</v>
      </c>
      <c r="I195" s="132">
        <v>0.4</v>
      </c>
      <c r="J195" s="131">
        <v>5</v>
      </c>
      <c r="K195" s="132">
        <v>0.4</v>
      </c>
      <c r="L195" s="131">
        <v>5</v>
      </c>
      <c r="M195" s="132">
        <v>0.4</v>
      </c>
      <c r="N195" s="131">
        <v>5</v>
      </c>
      <c r="O195" s="132">
        <v>0.4</v>
      </c>
      <c r="P195" s="131">
        <v>5</v>
      </c>
      <c r="Q195" s="132">
        <v>0.4</v>
      </c>
      <c r="R195" s="131">
        <v>5</v>
      </c>
      <c r="S195" s="132">
        <v>0.4</v>
      </c>
      <c r="T195" s="131">
        <v>8</v>
      </c>
      <c r="U195" s="132">
        <v>0.5</v>
      </c>
      <c r="V195" s="131">
        <v>4</v>
      </c>
      <c r="W195" s="132">
        <v>0.5</v>
      </c>
      <c r="X195" s="131">
        <v>4</v>
      </c>
      <c r="Y195" s="132">
        <v>0.5</v>
      </c>
      <c r="Z195" s="131">
        <v>4</v>
      </c>
      <c r="AA195" s="132">
        <v>0.25</v>
      </c>
      <c r="AB195" s="131">
        <v>3</v>
      </c>
      <c r="AC195" s="132">
        <v>0.33333333333333331</v>
      </c>
      <c r="AD195" s="131">
        <v>3</v>
      </c>
      <c r="AE195" s="132">
        <v>0.33333333333333331</v>
      </c>
      <c r="AF195" s="131">
        <v>3</v>
      </c>
      <c r="AG195" s="132">
        <v>0.33333333333333331</v>
      </c>
      <c r="AH195" s="131">
        <v>3</v>
      </c>
      <c r="AI195" s="132">
        <v>0.33333333333333331</v>
      </c>
      <c r="AJ195" s="131">
        <v>3</v>
      </c>
      <c r="AK195" s="132">
        <v>0.33333333333333331</v>
      </c>
      <c r="AL195" s="131">
        <v>3</v>
      </c>
      <c r="AM195" s="132">
        <v>0.33333333333333331</v>
      </c>
      <c r="AN195" s="131">
        <v>3</v>
      </c>
      <c r="AO195" s="132">
        <v>0.33333333333333331</v>
      </c>
      <c r="AP195" s="131">
        <v>3</v>
      </c>
      <c r="AQ195" s="132">
        <v>0.33333333333333331</v>
      </c>
      <c r="AR195" s="131">
        <v>3</v>
      </c>
      <c r="AS195" s="132">
        <v>0.33333333333333331</v>
      </c>
      <c r="AT195" s="131">
        <v>2</v>
      </c>
      <c r="AU195" s="132">
        <v>0.5</v>
      </c>
      <c r="AV195" s="131">
        <v>4</v>
      </c>
      <c r="AW195" s="132">
        <v>0.75</v>
      </c>
      <c r="AX195" s="131">
        <v>5</v>
      </c>
      <c r="AY195" s="132">
        <v>0.6</v>
      </c>
      <c r="AZ195" s="131">
        <v>7</v>
      </c>
      <c r="BA195" s="132">
        <v>0.42857142857142855</v>
      </c>
      <c r="BB195" s="131">
        <v>7</v>
      </c>
      <c r="BC195" s="132">
        <v>0.42857142857142855</v>
      </c>
      <c r="BD195" s="131">
        <v>7</v>
      </c>
      <c r="BE195" s="132">
        <v>0.42857142857142855</v>
      </c>
      <c r="BF195" s="323">
        <v>6</v>
      </c>
      <c r="BG195" s="325">
        <v>0.5</v>
      </c>
      <c r="BH195" s="323">
        <v>6</v>
      </c>
      <c r="BI195" s="325">
        <v>0.5</v>
      </c>
      <c r="BJ195" s="323">
        <v>6</v>
      </c>
      <c r="BK195" s="132">
        <v>0.5</v>
      </c>
      <c r="BL195" s="419">
        <v>6</v>
      </c>
      <c r="BM195" s="418">
        <v>0.5</v>
      </c>
      <c r="BN195" s="419">
        <v>7</v>
      </c>
      <c r="BO195" s="418">
        <v>0.42857142857142855</v>
      </c>
      <c r="BP195" s="419">
        <f>VLOOKUP(Table8897[[#This Row],[مؤسسات السوق المالية]],'[1]بحسب مؤسسة السوق المالية '!$D$14:$J$217,6,0)</f>
        <v>5</v>
      </c>
      <c r="BQ195" s="415">
        <f>VLOOKUP(Table8897[[#This Row],[مؤسسات السوق المالية]],'[1]بحسب مؤسسة السوق المالية '!$D$14:$J$217,7,0)</f>
        <v>0.4</v>
      </c>
    </row>
    <row r="196" spans="3:69" ht="45" customHeight="1" thickBot="1">
      <c r="C196" s="324">
        <v>166</v>
      </c>
      <c r="D196" s="129" t="s">
        <v>751</v>
      </c>
      <c r="E196" s="129" t="s">
        <v>752</v>
      </c>
      <c r="F196" s="131" t="s">
        <v>5</v>
      </c>
      <c r="G196" s="131" t="s">
        <v>5</v>
      </c>
      <c r="H196" s="131" t="s">
        <v>5</v>
      </c>
      <c r="I196" s="131" t="s">
        <v>5</v>
      </c>
      <c r="J196" s="131" t="s">
        <v>5</v>
      </c>
      <c r="K196" s="131" t="s">
        <v>5</v>
      </c>
      <c r="L196" s="131" t="s">
        <v>5</v>
      </c>
      <c r="M196" s="131" t="s">
        <v>5</v>
      </c>
      <c r="N196" s="131" t="s">
        <v>5</v>
      </c>
      <c r="O196" s="131" t="s">
        <v>5</v>
      </c>
      <c r="P196" s="131" t="s">
        <v>5</v>
      </c>
      <c r="Q196" s="131" t="s">
        <v>5</v>
      </c>
      <c r="R196" s="131" t="s">
        <v>5</v>
      </c>
      <c r="S196" s="131" t="s">
        <v>5</v>
      </c>
      <c r="T196" s="131" t="s">
        <v>5</v>
      </c>
      <c r="U196" s="131" t="s">
        <v>5</v>
      </c>
      <c r="V196" s="131" t="s">
        <v>5</v>
      </c>
      <c r="W196" s="131" t="s">
        <v>5</v>
      </c>
      <c r="X196" s="131" t="s">
        <v>5</v>
      </c>
      <c r="Y196" s="131" t="s">
        <v>5</v>
      </c>
      <c r="Z196" s="131" t="s">
        <v>5</v>
      </c>
      <c r="AA196" s="131" t="s">
        <v>5</v>
      </c>
      <c r="AB196" s="131" t="s">
        <v>5</v>
      </c>
      <c r="AC196" s="131" t="s">
        <v>5</v>
      </c>
      <c r="AD196" s="131" t="s">
        <v>5</v>
      </c>
      <c r="AE196" s="131" t="s">
        <v>5</v>
      </c>
      <c r="AF196" s="131" t="s">
        <v>5</v>
      </c>
      <c r="AG196" s="131" t="s">
        <v>5</v>
      </c>
      <c r="AH196" s="131" t="s">
        <v>5</v>
      </c>
      <c r="AI196" s="131" t="s">
        <v>5</v>
      </c>
      <c r="AJ196" s="131" t="s">
        <v>5</v>
      </c>
      <c r="AK196" s="131" t="s">
        <v>5</v>
      </c>
      <c r="AL196" s="131" t="s">
        <v>5</v>
      </c>
      <c r="AM196" s="131" t="s">
        <v>5</v>
      </c>
      <c r="AN196" s="131" t="s">
        <v>5</v>
      </c>
      <c r="AO196" s="131" t="s">
        <v>5</v>
      </c>
      <c r="AP196" s="131" t="s">
        <v>5</v>
      </c>
      <c r="AQ196" s="131" t="s">
        <v>5</v>
      </c>
      <c r="AR196" s="131" t="s">
        <v>5</v>
      </c>
      <c r="AS196" s="131" t="s">
        <v>5</v>
      </c>
      <c r="AT196" s="131" t="s">
        <v>5</v>
      </c>
      <c r="AU196" s="131" t="s">
        <v>5</v>
      </c>
      <c r="AV196" s="131" t="s">
        <v>5</v>
      </c>
      <c r="AW196" s="131" t="s">
        <v>5</v>
      </c>
      <c r="AX196" s="131" t="s">
        <v>5</v>
      </c>
      <c r="AY196" s="131" t="s">
        <v>5</v>
      </c>
      <c r="AZ196" s="131" t="s">
        <v>5</v>
      </c>
      <c r="BA196" s="131" t="s">
        <v>5</v>
      </c>
      <c r="BB196" s="131" t="s">
        <v>5</v>
      </c>
      <c r="BC196" s="131" t="s">
        <v>5</v>
      </c>
      <c r="BD196" s="131">
        <v>5</v>
      </c>
      <c r="BE196" s="131">
        <v>0.6</v>
      </c>
      <c r="BF196" s="323">
        <v>5</v>
      </c>
      <c r="BG196" s="325">
        <v>0.6</v>
      </c>
      <c r="BH196" s="323">
        <v>5</v>
      </c>
      <c r="BI196" s="325">
        <v>0.6</v>
      </c>
      <c r="BJ196" s="323">
        <v>5</v>
      </c>
      <c r="BK196" s="132">
        <v>0.6</v>
      </c>
      <c r="BL196" s="416">
        <v>5</v>
      </c>
      <c r="BM196" s="417">
        <v>0.6</v>
      </c>
      <c r="BN196" s="416">
        <v>5</v>
      </c>
      <c r="BO196" s="415">
        <v>0.4</v>
      </c>
      <c r="BP196" s="416">
        <f>VLOOKUP(Table8897[[#This Row],[مؤسسات السوق المالية]],'[1]بحسب مؤسسة السوق المالية '!$D$14:$J$217,6,0)</f>
        <v>5</v>
      </c>
      <c r="BQ196" s="415">
        <f>VLOOKUP(Table8897[[#This Row],[مؤسسات السوق المالية]],'[1]بحسب مؤسسة السوق المالية '!$D$14:$J$217,7,0)</f>
        <v>0.4</v>
      </c>
    </row>
    <row r="197" spans="3:69" ht="45" customHeight="1" thickBot="1">
      <c r="C197" s="324">
        <v>184</v>
      </c>
      <c r="D197" s="129" t="s">
        <v>1237</v>
      </c>
      <c r="E197" s="337" t="s">
        <v>1240</v>
      </c>
      <c r="F197" s="237" t="s">
        <v>5</v>
      </c>
      <c r="G197" s="237" t="s">
        <v>5</v>
      </c>
      <c r="H197" s="237" t="s">
        <v>5</v>
      </c>
      <c r="I197" s="237" t="s">
        <v>5</v>
      </c>
      <c r="J197" s="237" t="s">
        <v>5</v>
      </c>
      <c r="K197" s="237" t="s">
        <v>5</v>
      </c>
      <c r="L197" s="237" t="s">
        <v>5</v>
      </c>
      <c r="M197" s="237" t="s">
        <v>5</v>
      </c>
      <c r="N197" s="237" t="s">
        <v>5</v>
      </c>
      <c r="O197" s="237" t="s">
        <v>5</v>
      </c>
      <c r="P197" s="237" t="s">
        <v>5</v>
      </c>
      <c r="Q197" s="237" t="s">
        <v>5</v>
      </c>
      <c r="R197" s="237" t="s">
        <v>5</v>
      </c>
      <c r="S197" s="237" t="s">
        <v>5</v>
      </c>
      <c r="T197" s="237" t="s">
        <v>5</v>
      </c>
      <c r="U197" s="237" t="s">
        <v>5</v>
      </c>
      <c r="V197" s="237" t="s">
        <v>5</v>
      </c>
      <c r="W197" s="237" t="s">
        <v>5</v>
      </c>
      <c r="X197" s="237" t="s">
        <v>5</v>
      </c>
      <c r="Y197" s="237" t="s">
        <v>5</v>
      </c>
      <c r="Z197" s="237" t="s">
        <v>5</v>
      </c>
      <c r="AA197" s="237" t="s">
        <v>5</v>
      </c>
      <c r="AB197" s="237" t="s">
        <v>5</v>
      </c>
      <c r="AC197" s="237" t="s">
        <v>5</v>
      </c>
      <c r="AD197" s="237" t="s">
        <v>5</v>
      </c>
      <c r="AE197" s="237" t="s">
        <v>5</v>
      </c>
      <c r="AF197" s="237" t="s">
        <v>5</v>
      </c>
      <c r="AG197" s="237" t="s">
        <v>5</v>
      </c>
      <c r="AH197" s="237" t="s">
        <v>5</v>
      </c>
      <c r="AI197" s="237" t="s">
        <v>5</v>
      </c>
      <c r="AJ197" s="237" t="s">
        <v>5</v>
      </c>
      <c r="AK197" s="237" t="s">
        <v>5</v>
      </c>
      <c r="AL197" s="237" t="s">
        <v>5</v>
      </c>
      <c r="AM197" s="237" t="s">
        <v>5</v>
      </c>
      <c r="AN197" s="237" t="s">
        <v>5</v>
      </c>
      <c r="AO197" s="237" t="s">
        <v>5</v>
      </c>
      <c r="AP197" s="237" t="s">
        <v>5</v>
      </c>
      <c r="AQ197" s="237" t="s">
        <v>5</v>
      </c>
      <c r="AR197" s="237" t="s">
        <v>5</v>
      </c>
      <c r="AS197" s="237" t="s">
        <v>5</v>
      </c>
      <c r="AT197" s="237" t="s">
        <v>5</v>
      </c>
      <c r="AU197" s="237" t="s">
        <v>5</v>
      </c>
      <c r="AV197" s="237" t="s">
        <v>5</v>
      </c>
      <c r="AW197" s="237" t="s">
        <v>5</v>
      </c>
      <c r="AX197" s="237" t="s">
        <v>5</v>
      </c>
      <c r="AY197" s="237" t="s">
        <v>5</v>
      </c>
      <c r="AZ197" s="237" t="s">
        <v>5</v>
      </c>
      <c r="BA197" s="237" t="s">
        <v>5</v>
      </c>
      <c r="BB197" s="237" t="s">
        <v>5</v>
      </c>
      <c r="BC197" s="237" t="s">
        <v>5</v>
      </c>
      <c r="BD197" s="237" t="s">
        <v>5</v>
      </c>
      <c r="BE197" s="304" t="s">
        <v>5</v>
      </c>
      <c r="BF197" s="237" t="s">
        <v>5</v>
      </c>
      <c r="BG197" s="237" t="s">
        <v>5</v>
      </c>
      <c r="BH197" s="237" t="s">
        <v>5</v>
      </c>
      <c r="BI197" s="237" t="s">
        <v>5</v>
      </c>
      <c r="BJ197" s="302" t="s">
        <v>5</v>
      </c>
      <c r="BK197" s="237" t="s">
        <v>5</v>
      </c>
      <c r="BL197" s="302" t="s">
        <v>5</v>
      </c>
      <c r="BM197" s="237" t="s">
        <v>5</v>
      </c>
      <c r="BN197" s="302" t="s">
        <v>5</v>
      </c>
      <c r="BO197" s="500" t="s">
        <v>5</v>
      </c>
      <c r="BP197" s="302">
        <f>VLOOKUP(Table8897[[#This Row],[مؤسسات السوق المالية]],'[1]بحسب مؤسسة السوق المالية '!$D$14:$J$217,6,0)</f>
        <v>5</v>
      </c>
      <c r="BQ197" s="415">
        <f>VLOOKUP(Table8897[[#This Row],[مؤسسات السوق المالية]],'[1]بحسب مؤسسة السوق المالية '!$D$14:$J$217,7,0)</f>
        <v>1</v>
      </c>
    </row>
    <row r="198" spans="3:69" ht="45" customHeight="1" thickBot="1">
      <c r="C198" s="324">
        <v>199</v>
      </c>
      <c r="D198" s="129" t="s">
        <v>1279</v>
      </c>
      <c r="E198" s="337"/>
      <c r="F198" s="237" t="s">
        <v>5</v>
      </c>
      <c r="G198" s="237" t="s">
        <v>5</v>
      </c>
      <c r="H198" s="237" t="s">
        <v>5</v>
      </c>
      <c r="I198" s="237" t="s">
        <v>5</v>
      </c>
      <c r="J198" s="237" t="s">
        <v>5</v>
      </c>
      <c r="K198" s="237" t="s">
        <v>5</v>
      </c>
      <c r="L198" s="237" t="s">
        <v>5</v>
      </c>
      <c r="M198" s="237" t="s">
        <v>5</v>
      </c>
      <c r="N198" s="237" t="s">
        <v>5</v>
      </c>
      <c r="O198" s="237" t="s">
        <v>5</v>
      </c>
      <c r="P198" s="237" t="s">
        <v>5</v>
      </c>
      <c r="Q198" s="237" t="s">
        <v>5</v>
      </c>
      <c r="R198" s="237" t="s">
        <v>5</v>
      </c>
      <c r="S198" s="237" t="s">
        <v>5</v>
      </c>
      <c r="T198" s="237" t="s">
        <v>5</v>
      </c>
      <c r="U198" s="237" t="s">
        <v>5</v>
      </c>
      <c r="V198" s="237" t="s">
        <v>5</v>
      </c>
      <c r="W198" s="237" t="s">
        <v>5</v>
      </c>
      <c r="X198" s="237" t="s">
        <v>5</v>
      </c>
      <c r="Y198" s="237" t="s">
        <v>5</v>
      </c>
      <c r="Z198" s="237" t="s">
        <v>5</v>
      </c>
      <c r="AA198" s="237" t="s">
        <v>5</v>
      </c>
      <c r="AB198" s="237" t="s">
        <v>5</v>
      </c>
      <c r="AC198" s="237" t="s">
        <v>5</v>
      </c>
      <c r="AD198" s="237" t="s">
        <v>5</v>
      </c>
      <c r="AE198" s="237" t="s">
        <v>5</v>
      </c>
      <c r="AF198" s="237" t="s">
        <v>5</v>
      </c>
      <c r="AG198" s="237" t="s">
        <v>5</v>
      </c>
      <c r="AH198" s="237" t="s">
        <v>5</v>
      </c>
      <c r="AI198" s="237" t="s">
        <v>5</v>
      </c>
      <c r="AJ198" s="237" t="s">
        <v>5</v>
      </c>
      <c r="AK198" s="237" t="s">
        <v>5</v>
      </c>
      <c r="AL198" s="237" t="s">
        <v>5</v>
      </c>
      <c r="AM198" s="237" t="s">
        <v>5</v>
      </c>
      <c r="AN198" s="237" t="s">
        <v>5</v>
      </c>
      <c r="AO198" s="237" t="s">
        <v>5</v>
      </c>
      <c r="AP198" s="237" t="s">
        <v>5</v>
      </c>
      <c r="AQ198" s="237" t="s">
        <v>5</v>
      </c>
      <c r="AR198" s="237" t="s">
        <v>5</v>
      </c>
      <c r="AS198" s="237" t="s">
        <v>5</v>
      </c>
      <c r="AT198" s="237" t="s">
        <v>5</v>
      </c>
      <c r="AU198" s="237" t="s">
        <v>5</v>
      </c>
      <c r="AV198" s="237" t="s">
        <v>5</v>
      </c>
      <c r="AW198" s="237" t="s">
        <v>5</v>
      </c>
      <c r="AX198" s="237" t="s">
        <v>5</v>
      </c>
      <c r="AY198" s="237" t="s">
        <v>5</v>
      </c>
      <c r="AZ198" s="237" t="s">
        <v>5</v>
      </c>
      <c r="BA198" s="237" t="s">
        <v>5</v>
      </c>
      <c r="BB198" s="237" t="s">
        <v>5</v>
      </c>
      <c r="BC198" s="237" t="s">
        <v>5</v>
      </c>
      <c r="BD198" s="237" t="s">
        <v>5</v>
      </c>
      <c r="BE198" s="237" t="s">
        <v>5</v>
      </c>
      <c r="BF198" s="237" t="s">
        <v>5</v>
      </c>
      <c r="BG198" s="237" t="s">
        <v>5</v>
      </c>
      <c r="BH198" s="237" t="s">
        <v>5</v>
      </c>
      <c r="BI198" s="237" t="s">
        <v>5</v>
      </c>
      <c r="BJ198" s="237" t="s">
        <v>5</v>
      </c>
      <c r="BK198" s="237" t="s">
        <v>5</v>
      </c>
      <c r="BL198" s="237" t="s">
        <v>5</v>
      </c>
      <c r="BM198" s="237" t="s">
        <v>5</v>
      </c>
      <c r="BN198" s="378">
        <v>0</v>
      </c>
      <c r="BO198" s="509">
        <v>0</v>
      </c>
      <c r="BP198" s="503">
        <f>VLOOKUP(Table8897[[#This Row],[مؤسسات السوق المالية]],'[1]بحسب مؤسسة السوق المالية '!$D$14:$J$217,6,0)</f>
        <v>5</v>
      </c>
      <c r="BQ198" s="505">
        <f>VLOOKUP(Table8897[[#This Row],[مؤسسات السوق المالية]],'[1]بحسب مؤسسة السوق المالية '!$D$14:$J$217,7,0)</f>
        <v>0.8</v>
      </c>
    </row>
    <row r="199" spans="3:69" ht="45" customHeight="1" thickBot="1">
      <c r="C199" s="324">
        <v>1</v>
      </c>
      <c r="D199" s="129" t="s">
        <v>648</v>
      </c>
      <c r="E199" s="129" t="s">
        <v>649</v>
      </c>
      <c r="F199" s="131" t="s">
        <v>5</v>
      </c>
      <c r="G199" s="132" t="s">
        <v>5</v>
      </c>
      <c r="H199" s="131" t="s">
        <v>5</v>
      </c>
      <c r="I199" s="132" t="s">
        <v>5</v>
      </c>
      <c r="J199" s="131" t="s">
        <v>5</v>
      </c>
      <c r="K199" s="132" t="s">
        <v>5</v>
      </c>
      <c r="L199" s="131" t="s">
        <v>5</v>
      </c>
      <c r="M199" s="132" t="s">
        <v>5</v>
      </c>
      <c r="N199" s="131" t="s">
        <v>5</v>
      </c>
      <c r="O199" s="132" t="s">
        <v>5</v>
      </c>
      <c r="P199" s="131" t="s">
        <v>5</v>
      </c>
      <c r="Q199" s="132" t="s">
        <v>5</v>
      </c>
      <c r="R199" s="131" t="s">
        <v>5</v>
      </c>
      <c r="S199" s="132" t="s">
        <v>5</v>
      </c>
      <c r="T199" s="131" t="s">
        <v>5</v>
      </c>
      <c r="U199" s="132" t="s">
        <v>5</v>
      </c>
      <c r="V199" s="131" t="s">
        <v>5</v>
      </c>
      <c r="W199" s="132" t="s">
        <v>5</v>
      </c>
      <c r="X199" s="131" t="s">
        <v>5</v>
      </c>
      <c r="Y199" s="132" t="s">
        <v>5</v>
      </c>
      <c r="Z199" s="131" t="s">
        <v>5</v>
      </c>
      <c r="AA199" s="132" t="s">
        <v>5</v>
      </c>
      <c r="AB199" s="131" t="s">
        <v>5</v>
      </c>
      <c r="AC199" s="132" t="s">
        <v>5</v>
      </c>
      <c r="AD199" s="131" t="s">
        <v>5</v>
      </c>
      <c r="AE199" s="132" t="s">
        <v>5</v>
      </c>
      <c r="AF199" s="131" t="s">
        <v>5</v>
      </c>
      <c r="AG199" s="132" t="s">
        <v>5</v>
      </c>
      <c r="AH199" s="131" t="s">
        <v>5</v>
      </c>
      <c r="AI199" s="132" t="s">
        <v>5</v>
      </c>
      <c r="AJ199" s="131" t="s">
        <v>5</v>
      </c>
      <c r="AK199" s="132" t="s">
        <v>5</v>
      </c>
      <c r="AL199" s="131" t="s">
        <v>5</v>
      </c>
      <c r="AM199" s="132" t="s">
        <v>5</v>
      </c>
      <c r="AN199" s="131">
        <v>0</v>
      </c>
      <c r="AO199" s="132">
        <v>0</v>
      </c>
      <c r="AP199" s="131">
        <v>0</v>
      </c>
      <c r="AQ199" s="132">
        <v>0</v>
      </c>
      <c r="AR199" s="131">
        <v>4</v>
      </c>
      <c r="AS199" s="132">
        <v>1</v>
      </c>
      <c r="AT199" s="131">
        <v>4</v>
      </c>
      <c r="AU199" s="132">
        <v>1</v>
      </c>
      <c r="AV199" s="131">
        <v>4</v>
      </c>
      <c r="AW199" s="132">
        <v>1</v>
      </c>
      <c r="AX199" s="131">
        <v>4</v>
      </c>
      <c r="AY199" s="132">
        <v>1</v>
      </c>
      <c r="AZ199" s="131">
        <v>4</v>
      </c>
      <c r="BA199" s="132">
        <v>1</v>
      </c>
      <c r="BB199" s="131">
        <v>4</v>
      </c>
      <c r="BC199" s="132">
        <v>1</v>
      </c>
      <c r="BD199" s="131">
        <v>4</v>
      </c>
      <c r="BE199" s="132">
        <v>1</v>
      </c>
      <c r="BF199" s="323">
        <v>4</v>
      </c>
      <c r="BG199" s="325">
        <v>1</v>
      </c>
      <c r="BH199" s="323">
        <v>4</v>
      </c>
      <c r="BI199" s="325">
        <v>1</v>
      </c>
      <c r="BJ199" s="323">
        <v>4</v>
      </c>
      <c r="BK199" s="132">
        <v>1</v>
      </c>
      <c r="BL199" s="419">
        <v>4</v>
      </c>
      <c r="BM199" s="418">
        <v>1</v>
      </c>
      <c r="BN199" s="419">
        <v>4</v>
      </c>
      <c r="BO199" s="415">
        <v>1</v>
      </c>
      <c r="BP199" s="419">
        <f>VLOOKUP(Table8897[[#This Row],[مؤسسات السوق المالية]],'[1]بحسب مؤسسة السوق المالية '!$D$14:$J$217,6,0)</f>
        <v>4</v>
      </c>
      <c r="BQ199" s="415">
        <f>VLOOKUP(Table8897[[#This Row],[مؤسسات السوق المالية]],'[1]بحسب مؤسسة السوق المالية '!$D$14:$J$217,7,0)</f>
        <v>1</v>
      </c>
    </row>
    <row r="200" spans="3:69" ht="45" customHeight="1" thickBot="1">
      <c r="C200" s="324">
        <v>5</v>
      </c>
      <c r="D200" s="129" t="s">
        <v>658</v>
      </c>
      <c r="E200" s="129" t="s">
        <v>659</v>
      </c>
      <c r="F200" s="131" t="s">
        <v>5</v>
      </c>
      <c r="G200" s="131" t="s">
        <v>5</v>
      </c>
      <c r="H200" s="131" t="s">
        <v>5</v>
      </c>
      <c r="I200" s="131" t="s">
        <v>5</v>
      </c>
      <c r="J200" s="131" t="s">
        <v>5</v>
      </c>
      <c r="K200" s="131" t="s">
        <v>5</v>
      </c>
      <c r="L200" s="131" t="s">
        <v>5</v>
      </c>
      <c r="M200" s="131" t="s">
        <v>5</v>
      </c>
      <c r="N200" s="131" t="s">
        <v>5</v>
      </c>
      <c r="O200" s="131" t="s">
        <v>5</v>
      </c>
      <c r="P200" s="131" t="s">
        <v>5</v>
      </c>
      <c r="Q200" s="131" t="s">
        <v>5</v>
      </c>
      <c r="R200" s="131" t="s">
        <v>5</v>
      </c>
      <c r="S200" s="131" t="s">
        <v>5</v>
      </c>
      <c r="T200" s="131" t="s">
        <v>5</v>
      </c>
      <c r="U200" s="131" t="s">
        <v>5</v>
      </c>
      <c r="V200" s="131" t="s">
        <v>5</v>
      </c>
      <c r="W200" s="131" t="s">
        <v>5</v>
      </c>
      <c r="X200" s="131" t="s">
        <v>5</v>
      </c>
      <c r="Y200" s="131" t="s">
        <v>5</v>
      </c>
      <c r="Z200" s="131" t="s">
        <v>5</v>
      </c>
      <c r="AA200" s="131" t="s">
        <v>5</v>
      </c>
      <c r="AB200" s="131" t="s">
        <v>5</v>
      </c>
      <c r="AC200" s="131" t="s">
        <v>5</v>
      </c>
      <c r="AD200" s="131" t="s">
        <v>5</v>
      </c>
      <c r="AE200" s="131" t="s">
        <v>5</v>
      </c>
      <c r="AF200" s="131" t="s">
        <v>5</v>
      </c>
      <c r="AG200" s="131" t="s">
        <v>5</v>
      </c>
      <c r="AH200" s="131" t="s">
        <v>5</v>
      </c>
      <c r="AI200" s="131" t="s">
        <v>5</v>
      </c>
      <c r="AJ200" s="131" t="s">
        <v>5</v>
      </c>
      <c r="AK200" s="131" t="s">
        <v>5</v>
      </c>
      <c r="AL200" s="131" t="s">
        <v>5</v>
      </c>
      <c r="AM200" s="131" t="s">
        <v>5</v>
      </c>
      <c r="AN200" s="131" t="s">
        <v>5</v>
      </c>
      <c r="AO200" s="131" t="s">
        <v>5</v>
      </c>
      <c r="AP200" s="131" t="s">
        <v>5</v>
      </c>
      <c r="AQ200" s="131" t="s">
        <v>5</v>
      </c>
      <c r="AR200" s="131" t="s">
        <v>5</v>
      </c>
      <c r="AS200" s="131" t="s">
        <v>5</v>
      </c>
      <c r="AT200" s="131" t="s">
        <v>5</v>
      </c>
      <c r="AU200" s="131" t="s">
        <v>5</v>
      </c>
      <c r="AV200" s="131" t="s">
        <v>5</v>
      </c>
      <c r="AW200" s="131" t="s">
        <v>5</v>
      </c>
      <c r="AX200" s="131" t="s">
        <v>5</v>
      </c>
      <c r="AY200" s="131" t="s">
        <v>5</v>
      </c>
      <c r="AZ200" s="131" t="s">
        <v>5</v>
      </c>
      <c r="BA200" s="131" t="s">
        <v>5</v>
      </c>
      <c r="BB200" s="131" t="s">
        <v>5</v>
      </c>
      <c r="BC200" s="131" t="s">
        <v>5</v>
      </c>
      <c r="BD200" s="131">
        <v>4</v>
      </c>
      <c r="BE200" s="131">
        <v>0.75</v>
      </c>
      <c r="BF200" s="323">
        <v>0</v>
      </c>
      <c r="BG200" s="325">
        <v>0</v>
      </c>
      <c r="BH200" s="323">
        <v>3</v>
      </c>
      <c r="BI200" s="325">
        <v>1</v>
      </c>
      <c r="BJ200" s="323">
        <v>4</v>
      </c>
      <c r="BK200" s="132">
        <v>1</v>
      </c>
      <c r="BL200" s="419">
        <v>4</v>
      </c>
      <c r="BM200" s="418">
        <v>1</v>
      </c>
      <c r="BN200" s="419">
        <v>4</v>
      </c>
      <c r="BO200" s="415">
        <v>1</v>
      </c>
      <c r="BP200" s="419">
        <f>VLOOKUP(Table8897[[#This Row],[مؤسسات السوق المالية]],'[1]بحسب مؤسسة السوق المالية '!$D$14:$J$217,6,0)</f>
        <v>4</v>
      </c>
      <c r="BQ200" s="415">
        <f>VLOOKUP(Table8897[[#This Row],[مؤسسات السوق المالية]],'[1]بحسب مؤسسة السوق المالية '!$D$14:$J$217,7,0)</f>
        <v>1</v>
      </c>
    </row>
    <row r="201" spans="3:69" ht="45" customHeight="1" thickBot="1">
      <c r="C201" s="324">
        <v>12</v>
      </c>
      <c r="D201" s="129" t="s">
        <v>723</v>
      </c>
      <c r="E201" s="129" t="s">
        <v>724</v>
      </c>
      <c r="F201" s="131" t="s">
        <v>5</v>
      </c>
      <c r="G201" s="132" t="s">
        <v>5</v>
      </c>
      <c r="H201" s="131" t="s">
        <v>5</v>
      </c>
      <c r="I201" s="132" t="s">
        <v>5</v>
      </c>
      <c r="J201" s="131" t="s">
        <v>5</v>
      </c>
      <c r="K201" s="132" t="s">
        <v>5</v>
      </c>
      <c r="L201" s="131" t="s">
        <v>5</v>
      </c>
      <c r="M201" s="132" t="s">
        <v>5</v>
      </c>
      <c r="N201" s="131" t="s">
        <v>5</v>
      </c>
      <c r="O201" s="132" t="s">
        <v>5</v>
      </c>
      <c r="P201" s="131" t="s">
        <v>5</v>
      </c>
      <c r="Q201" s="132" t="s">
        <v>5</v>
      </c>
      <c r="R201" s="131" t="s">
        <v>5</v>
      </c>
      <c r="S201" s="132" t="s">
        <v>5</v>
      </c>
      <c r="T201" s="131" t="s">
        <v>5</v>
      </c>
      <c r="U201" s="132" t="s">
        <v>5</v>
      </c>
      <c r="V201" s="131" t="s">
        <v>5</v>
      </c>
      <c r="W201" s="132" t="s">
        <v>5</v>
      </c>
      <c r="X201" s="131" t="s">
        <v>5</v>
      </c>
      <c r="Y201" s="132" t="s">
        <v>5</v>
      </c>
      <c r="Z201" s="131" t="s">
        <v>5</v>
      </c>
      <c r="AA201" s="132" t="s">
        <v>5</v>
      </c>
      <c r="AB201" s="131" t="s">
        <v>5</v>
      </c>
      <c r="AC201" s="132" t="s">
        <v>5</v>
      </c>
      <c r="AD201" s="131" t="s">
        <v>5</v>
      </c>
      <c r="AE201" s="132" t="s">
        <v>5</v>
      </c>
      <c r="AF201" s="131" t="s">
        <v>5</v>
      </c>
      <c r="AG201" s="132" t="s">
        <v>5</v>
      </c>
      <c r="AH201" s="131" t="s">
        <v>5</v>
      </c>
      <c r="AI201" s="132" t="s">
        <v>5</v>
      </c>
      <c r="AJ201" s="131" t="s">
        <v>5</v>
      </c>
      <c r="AK201" s="132" t="s">
        <v>5</v>
      </c>
      <c r="AL201" s="131" t="s">
        <v>5</v>
      </c>
      <c r="AM201" s="132" t="s">
        <v>5</v>
      </c>
      <c r="AN201" s="131">
        <v>0</v>
      </c>
      <c r="AO201" s="132">
        <v>0</v>
      </c>
      <c r="AP201" s="131">
        <v>1</v>
      </c>
      <c r="AQ201" s="132">
        <v>0</v>
      </c>
      <c r="AR201" s="131">
        <v>5</v>
      </c>
      <c r="AS201" s="132">
        <v>0.8</v>
      </c>
      <c r="AT201" s="131">
        <v>5</v>
      </c>
      <c r="AU201" s="132">
        <v>0.8</v>
      </c>
      <c r="AV201" s="131">
        <v>5</v>
      </c>
      <c r="AW201" s="132">
        <v>0.8</v>
      </c>
      <c r="AX201" s="131">
        <v>5</v>
      </c>
      <c r="AY201" s="132">
        <v>0.8</v>
      </c>
      <c r="AZ201" s="131">
        <v>5</v>
      </c>
      <c r="BA201" s="132">
        <v>0.8</v>
      </c>
      <c r="BB201" s="131">
        <v>5</v>
      </c>
      <c r="BC201" s="132">
        <v>0.8</v>
      </c>
      <c r="BD201" s="131">
        <v>6</v>
      </c>
      <c r="BE201" s="132">
        <v>0.66666666666666663</v>
      </c>
      <c r="BF201" s="323">
        <v>6</v>
      </c>
      <c r="BG201" s="325">
        <v>0.66666666666666663</v>
      </c>
      <c r="BH201" s="323">
        <v>6</v>
      </c>
      <c r="BI201" s="325">
        <v>0.66666666666666663</v>
      </c>
      <c r="BJ201" s="323">
        <v>5</v>
      </c>
      <c r="BK201" s="132">
        <v>0.8</v>
      </c>
      <c r="BL201" s="419">
        <v>5</v>
      </c>
      <c r="BM201" s="418">
        <v>0.8</v>
      </c>
      <c r="BN201" s="419">
        <v>4</v>
      </c>
      <c r="BO201" s="415">
        <v>1</v>
      </c>
      <c r="BP201" s="419">
        <f>VLOOKUP(Table8897[[#This Row],[مؤسسات السوق المالية]],'[1]بحسب مؤسسة السوق المالية '!$D$14:$J$217,6,0)</f>
        <v>4</v>
      </c>
      <c r="BQ201" s="415">
        <f>VLOOKUP(Table8897[[#This Row],[مؤسسات السوق المالية]],'[1]بحسب مؤسسة السوق المالية '!$D$14:$J$217,7,0)</f>
        <v>1</v>
      </c>
    </row>
    <row r="202" spans="3:69" ht="45" customHeight="1" thickBot="1">
      <c r="C202" s="324">
        <v>74</v>
      </c>
      <c r="D202" s="129" t="s">
        <v>829</v>
      </c>
      <c r="E202" s="338" t="s">
        <v>830</v>
      </c>
      <c r="F202" s="237" t="s">
        <v>5</v>
      </c>
      <c r="G202" s="237" t="s">
        <v>5</v>
      </c>
      <c r="H202" s="237" t="s">
        <v>5</v>
      </c>
      <c r="I202" s="237" t="s">
        <v>5</v>
      </c>
      <c r="J202" s="237" t="s">
        <v>5</v>
      </c>
      <c r="K202" s="237" t="s">
        <v>5</v>
      </c>
      <c r="L202" s="237" t="s">
        <v>5</v>
      </c>
      <c r="M202" s="237" t="s">
        <v>5</v>
      </c>
      <c r="N202" s="237" t="s">
        <v>5</v>
      </c>
      <c r="O202" s="237" t="s">
        <v>5</v>
      </c>
      <c r="P202" s="237" t="s">
        <v>5</v>
      </c>
      <c r="Q202" s="237" t="s">
        <v>5</v>
      </c>
      <c r="R202" s="237" t="s">
        <v>5</v>
      </c>
      <c r="S202" s="237" t="s">
        <v>5</v>
      </c>
      <c r="T202" s="237" t="s">
        <v>5</v>
      </c>
      <c r="U202" s="237" t="s">
        <v>5</v>
      </c>
      <c r="V202" s="237" t="s">
        <v>5</v>
      </c>
      <c r="W202" s="237" t="s">
        <v>5</v>
      </c>
      <c r="X202" s="237" t="s">
        <v>5</v>
      </c>
      <c r="Y202" s="237" t="s">
        <v>5</v>
      </c>
      <c r="Z202" s="237" t="s">
        <v>5</v>
      </c>
      <c r="AA202" s="237" t="s">
        <v>5</v>
      </c>
      <c r="AB202" s="237" t="s">
        <v>5</v>
      </c>
      <c r="AC202" s="237" t="s">
        <v>5</v>
      </c>
      <c r="AD202" s="237" t="s">
        <v>5</v>
      </c>
      <c r="AE202" s="237" t="s">
        <v>5</v>
      </c>
      <c r="AF202" s="237" t="s">
        <v>5</v>
      </c>
      <c r="AG202" s="237" t="s">
        <v>5</v>
      </c>
      <c r="AH202" s="237" t="s">
        <v>5</v>
      </c>
      <c r="AI202" s="237" t="s">
        <v>5</v>
      </c>
      <c r="AJ202" s="237" t="s">
        <v>5</v>
      </c>
      <c r="AK202" s="237" t="s">
        <v>5</v>
      </c>
      <c r="AL202" s="237" t="s">
        <v>5</v>
      </c>
      <c r="AM202" s="237" t="s">
        <v>5</v>
      </c>
      <c r="AN202" s="237" t="s">
        <v>5</v>
      </c>
      <c r="AO202" s="237" t="s">
        <v>5</v>
      </c>
      <c r="AP202" s="237" t="s">
        <v>5</v>
      </c>
      <c r="AQ202" s="237" t="s">
        <v>5</v>
      </c>
      <c r="AR202" s="237" t="s">
        <v>5</v>
      </c>
      <c r="AS202" s="237" t="s">
        <v>5</v>
      </c>
      <c r="AT202" s="237" t="s">
        <v>5</v>
      </c>
      <c r="AU202" s="237" t="s">
        <v>5</v>
      </c>
      <c r="AV202" s="237" t="s">
        <v>5</v>
      </c>
      <c r="AW202" s="237" t="s">
        <v>5</v>
      </c>
      <c r="AX202" s="237" t="s">
        <v>5</v>
      </c>
      <c r="AY202" s="237" t="s">
        <v>5</v>
      </c>
      <c r="AZ202" s="237" t="s">
        <v>5</v>
      </c>
      <c r="BA202" s="237" t="s">
        <v>5</v>
      </c>
      <c r="BB202" s="237" t="s">
        <v>5</v>
      </c>
      <c r="BC202" s="237" t="s">
        <v>5</v>
      </c>
      <c r="BD202" s="237" t="s">
        <v>5</v>
      </c>
      <c r="BE202" s="237" t="s">
        <v>5</v>
      </c>
      <c r="BF202" s="341" t="s">
        <v>5</v>
      </c>
      <c r="BG202" s="346" t="s">
        <v>5</v>
      </c>
      <c r="BH202" s="345">
        <v>0</v>
      </c>
      <c r="BI202" s="346">
        <v>0</v>
      </c>
      <c r="BJ202" s="420">
        <v>0</v>
      </c>
      <c r="BK202" s="421">
        <v>0</v>
      </c>
      <c r="BL202" s="419">
        <v>5</v>
      </c>
      <c r="BM202" s="418">
        <v>0.8</v>
      </c>
      <c r="BN202" s="419">
        <v>4</v>
      </c>
      <c r="BO202" s="415">
        <v>0.75</v>
      </c>
      <c r="BP202" s="419">
        <f>VLOOKUP(Table8897[[#This Row],[مؤسسات السوق المالية]],'[1]بحسب مؤسسة السوق المالية '!$D$14:$J$217,6,0)</f>
        <v>4</v>
      </c>
      <c r="BQ202" s="415">
        <f>VLOOKUP(Table8897[[#This Row],[مؤسسات السوق المالية]],'[1]بحسب مؤسسة السوق المالية '!$D$14:$J$217,7,0)</f>
        <v>0.75</v>
      </c>
    </row>
    <row r="203" spans="3:69" ht="45" customHeight="1" thickBot="1">
      <c r="C203" s="324">
        <v>150</v>
      </c>
      <c r="D203" s="129" t="s">
        <v>825</v>
      </c>
      <c r="E203" s="338" t="s">
        <v>826</v>
      </c>
      <c r="F203" s="237" t="s">
        <v>5</v>
      </c>
      <c r="G203" s="237" t="s">
        <v>5</v>
      </c>
      <c r="H203" s="237" t="s">
        <v>5</v>
      </c>
      <c r="I203" s="237" t="s">
        <v>5</v>
      </c>
      <c r="J203" s="237" t="s">
        <v>5</v>
      </c>
      <c r="K203" s="237" t="s">
        <v>5</v>
      </c>
      <c r="L203" s="237" t="s">
        <v>5</v>
      </c>
      <c r="M203" s="237" t="s">
        <v>5</v>
      </c>
      <c r="N203" s="237" t="s">
        <v>5</v>
      </c>
      <c r="O203" s="237" t="s">
        <v>5</v>
      </c>
      <c r="P203" s="237" t="s">
        <v>5</v>
      </c>
      <c r="Q203" s="237" t="s">
        <v>5</v>
      </c>
      <c r="R203" s="237" t="s">
        <v>5</v>
      </c>
      <c r="S203" s="237" t="s">
        <v>5</v>
      </c>
      <c r="T203" s="237" t="s">
        <v>5</v>
      </c>
      <c r="U203" s="237" t="s">
        <v>5</v>
      </c>
      <c r="V203" s="237" t="s">
        <v>5</v>
      </c>
      <c r="W203" s="237" t="s">
        <v>5</v>
      </c>
      <c r="X203" s="237" t="s">
        <v>5</v>
      </c>
      <c r="Y203" s="237" t="s">
        <v>5</v>
      </c>
      <c r="Z203" s="237" t="s">
        <v>5</v>
      </c>
      <c r="AA203" s="237" t="s">
        <v>5</v>
      </c>
      <c r="AB203" s="237" t="s">
        <v>5</v>
      </c>
      <c r="AC203" s="237" t="s">
        <v>5</v>
      </c>
      <c r="AD203" s="237" t="s">
        <v>5</v>
      </c>
      <c r="AE203" s="237" t="s">
        <v>5</v>
      </c>
      <c r="AF203" s="237" t="s">
        <v>5</v>
      </c>
      <c r="AG203" s="237" t="s">
        <v>5</v>
      </c>
      <c r="AH203" s="237" t="s">
        <v>5</v>
      </c>
      <c r="AI203" s="237" t="s">
        <v>5</v>
      </c>
      <c r="AJ203" s="237" t="s">
        <v>5</v>
      </c>
      <c r="AK203" s="237" t="s">
        <v>5</v>
      </c>
      <c r="AL203" s="237" t="s">
        <v>5</v>
      </c>
      <c r="AM203" s="237" t="s">
        <v>5</v>
      </c>
      <c r="AN203" s="237" t="s">
        <v>5</v>
      </c>
      <c r="AO203" s="237" t="s">
        <v>5</v>
      </c>
      <c r="AP203" s="237" t="s">
        <v>5</v>
      </c>
      <c r="AQ203" s="237" t="s">
        <v>5</v>
      </c>
      <c r="AR203" s="237" t="s">
        <v>5</v>
      </c>
      <c r="AS203" s="237" t="s">
        <v>5</v>
      </c>
      <c r="AT203" s="237" t="s">
        <v>5</v>
      </c>
      <c r="AU203" s="237" t="s">
        <v>5</v>
      </c>
      <c r="AV203" s="237" t="s">
        <v>5</v>
      </c>
      <c r="AW203" s="237" t="s">
        <v>5</v>
      </c>
      <c r="AX203" s="237" t="s">
        <v>5</v>
      </c>
      <c r="AY203" s="237" t="s">
        <v>5</v>
      </c>
      <c r="AZ203" s="237" t="s">
        <v>5</v>
      </c>
      <c r="BA203" s="237" t="s">
        <v>5</v>
      </c>
      <c r="BB203" s="237" t="s">
        <v>5</v>
      </c>
      <c r="BC203" s="237" t="s">
        <v>5</v>
      </c>
      <c r="BD203" s="237" t="s">
        <v>5</v>
      </c>
      <c r="BE203" s="237" t="s">
        <v>5</v>
      </c>
      <c r="BF203" s="341" t="s">
        <v>5</v>
      </c>
      <c r="BG203" s="346" t="s">
        <v>5</v>
      </c>
      <c r="BH203" s="345">
        <v>0</v>
      </c>
      <c r="BI203" s="346">
        <v>0</v>
      </c>
      <c r="BJ203" s="420">
        <v>0</v>
      </c>
      <c r="BK203" s="421">
        <v>0</v>
      </c>
      <c r="BL203" s="419">
        <v>3</v>
      </c>
      <c r="BM203" s="418">
        <v>0.66666666666666663</v>
      </c>
      <c r="BN203" s="419">
        <v>4</v>
      </c>
      <c r="BO203" s="415">
        <v>0.5</v>
      </c>
      <c r="BP203" s="419">
        <f>VLOOKUP(Table8897[[#This Row],[مؤسسات السوق المالية]],'[1]بحسب مؤسسة السوق المالية '!$D$14:$J$217,6,0)</f>
        <v>4</v>
      </c>
      <c r="BQ203" s="415">
        <f>VLOOKUP(Table8897[[#This Row],[مؤسسات السوق المالية]],'[1]بحسب مؤسسة السوق المالية '!$D$14:$J$217,7,0)</f>
        <v>0.5</v>
      </c>
    </row>
    <row r="204" spans="3:69" ht="45" customHeight="1" thickBot="1">
      <c r="C204" s="324">
        <v>4</v>
      </c>
      <c r="D204" s="129" t="s">
        <v>654</v>
      </c>
      <c r="E204" s="129" t="s">
        <v>655</v>
      </c>
      <c r="F204" s="131" t="s">
        <v>5</v>
      </c>
      <c r="G204" s="131" t="s">
        <v>5</v>
      </c>
      <c r="H204" s="131" t="s">
        <v>5</v>
      </c>
      <c r="I204" s="131" t="s">
        <v>5</v>
      </c>
      <c r="J204" s="131" t="s">
        <v>5</v>
      </c>
      <c r="K204" s="131" t="s">
        <v>5</v>
      </c>
      <c r="L204" s="131" t="s">
        <v>5</v>
      </c>
      <c r="M204" s="131" t="s">
        <v>5</v>
      </c>
      <c r="N204" s="131" t="s">
        <v>5</v>
      </c>
      <c r="O204" s="131" t="s">
        <v>5</v>
      </c>
      <c r="P204" s="131" t="s">
        <v>5</v>
      </c>
      <c r="Q204" s="131" t="s">
        <v>5</v>
      </c>
      <c r="R204" s="131" t="s">
        <v>5</v>
      </c>
      <c r="S204" s="131" t="s">
        <v>5</v>
      </c>
      <c r="T204" s="131" t="s">
        <v>5</v>
      </c>
      <c r="U204" s="131" t="s">
        <v>5</v>
      </c>
      <c r="V204" s="131" t="s">
        <v>5</v>
      </c>
      <c r="W204" s="131" t="s">
        <v>5</v>
      </c>
      <c r="X204" s="131" t="s">
        <v>5</v>
      </c>
      <c r="Y204" s="131" t="s">
        <v>5</v>
      </c>
      <c r="Z204" s="131" t="s">
        <v>5</v>
      </c>
      <c r="AA204" s="131" t="s">
        <v>5</v>
      </c>
      <c r="AB204" s="131" t="s">
        <v>5</v>
      </c>
      <c r="AC204" s="131" t="s">
        <v>5</v>
      </c>
      <c r="AD204" s="131" t="s">
        <v>5</v>
      </c>
      <c r="AE204" s="131" t="s">
        <v>5</v>
      </c>
      <c r="AF204" s="131" t="s">
        <v>5</v>
      </c>
      <c r="AG204" s="131" t="s">
        <v>5</v>
      </c>
      <c r="AH204" s="131" t="s">
        <v>5</v>
      </c>
      <c r="AI204" s="131" t="s">
        <v>5</v>
      </c>
      <c r="AJ204" s="131" t="s">
        <v>5</v>
      </c>
      <c r="AK204" s="131" t="s">
        <v>5</v>
      </c>
      <c r="AL204" s="131" t="s">
        <v>5</v>
      </c>
      <c r="AM204" s="131" t="s">
        <v>5</v>
      </c>
      <c r="AN204" s="131" t="s">
        <v>5</v>
      </c>
      <c r="AO204" s="131" t="s">
        <v>5</v>
      </c>
      <c r="AP204" s="131" t="s">
        <v>5</v>
      </c>
      <c r="AQ204" s="131" t="s">
        <v>5</v>
      </c>
      <c r="AR204" s="131" t="s">
        <v>5</v>
      </c>
      <c r="AS204" s="131" t="s">
        <v>5</v>
      </c>
      <c r="AT204" s="131" t="s">
        <v>5</v>
      </c>
      <c r="AU204" s="131" t="s">
        <v>5</v>
      </c>
      <c r="AV204" s="131" t="s">
        <v>5</v>
      </c>
      <c r="AW204" s="131" t="s">
        <v>5</v>
      </c>
      <c r="AX204" s="131" t="s">
        <v>5</v>
      </c>
      <c r="AY204" s="131" t="s">
        <v>5</v>
      </c>
      <c r="AZ204" s="131" t="s">
        <v>5</v>
      </c>
      <c r="BA204" s="131" t="s">
        <v>5</v>
      </c>
      <c r="BB204" s="131" t="s">
        <v>5</v>
      </c>
      <c r="BC204" s="131" t="s">
        <v>5</v>
      </c>
      <c r="BD204" s="131">
        <v>4</v>
      </c>
      <c r="BE204" s="131">
        <v>1</v>
      </c>
      <c r="BF204" s="323">
        <v>4</v>
      </c>
      <c r="BG204" s="325">
        <v>1</v>
      </c>
      <c r="BH204" s="323">
        <v>4</v>
      </c>
      <c r="BI204" s="325">
        <v>1</v>
      </c>
      <c r="BJ204" s="323">
        <v>4</v>
      </c>
      <c r="BK204" s="132">
        <v>1</v>
      </c>
      <c r="BL204" s="419">
        <v>4</v>
      </c>
      <c r="BM204" s="418">
        <v>1</v>
      </c>
      <c r="BN204" s="419">
        <v>4</v>
      </c>
      <c r="BO204" s="415">
        <v>1</v>
      </c>
      <c r="BP204" s="419">
        <f>VLOOKUP(Table8897[[#This Row],[مؤسسات السوق المالية]],'[1]بحسب مؤسسة السوق المالية '!$D$14:$J$217,6,0)</f>
        <v>3</v>
      </c>
      <c r="BQ204" s="415">
        <f>VLOOKUP(Table8897[[#This Row],[مؤسسات السوق المالية]],'[1]بحسب مؤسسة السوق المالية '!$D$14:$J$217,7,0)</f>
        <v>1</v>
      </c>
    </row>
    <row r="205" spans="3:69" ht="45" customHeight="1" thickBot="1">
      <c r="C205" s="324">
        <v>11</v>
      </c>
      <c r="D205" s="129" t="s">
        <v>819</v>
      </c>
      <c r="E205" s="338" t="s">
        <v>822</v>
      </c>
      <c r="F205" s="237" t="s">
        <v>5</v>
      </c>
      <c r="G205" s="237" t="s">
        <v>5</v>
      </c>
      <c r="H205" s="237" t="s">
        <v>5</v>
      </c>
      <c r="I205" s="237" t="s">
        <v>5</v>
      </c>
      <c r="J205" s="237" t="s">
        <v>5</v>
      </c>
      <c r="K205" s="237" t="s">
        <v>5</v>
      </c>
      <c r="L205" s="237" t="s">
        <v>5</v>
      </c>
      <c r="M205" s="237" t="s">
        <v>5</v>
      </c>
      <c r="N205" s="237" t="s">
        <v>5</v>
      </c>
      <c r="O205" s="237" t="s">
        <v>5</v>
      </c>
      <c r="P205" s="237" t="s">
        <v>5</v>
      </c>
      <c r="Q205" s="237" t="s">
        <v>5</v>
      </c>
      <c r="R205" s="237" t="s">
        <v>5</v>
      </c>
      <c r="S205" s="237" t="s">
        <v>5</v>
      </c>
      <c r="T205" s="237" t="s">
        <v>5</v>
      </c>
      <c r="U205" s="237" t="s">
        <v>5</v>
      </c>
      <c r="V205" s="237" t="s">
        <v>5</v>
      </c>
      <c r="W205" s="237" t="s">
        <v>5</v>
      </c>
      <c r="X205" s="237" t="s">
        <v>5</v>
      </c>
      <c r="Y205" s="237" t="s">
        <v>5</v>
      </c>
      <c r="Z205" s="237" t="s">
        <v>5</v>
      </c>
      <c r="AA205" s="237" t="s">
        <v>5</v>
      </c>
      <c r="AB205" s="237" t="s">
        <v>5</v>
      </c>
      <c r="AC205" s="237" t="s">
        <v>5</v>
      </c>
      <c r="AD205" s="237" t="s">
        <v>5</v>
      </c>
      <c r="AE205" s="237" t="s">
        <v>5</v>
      </c>
      <c r="AF205" s="237" t="s">
        <v>5</v>
      </c>
      <c r="AG205" s="237" t="s">
        <v>5</v>
      </c>
      <c r="AH205" s="237" t="s">
        <v>5</v>
      </c>
      <c r="AI205" s="237" t="s">
        <v>5</v>
      </c>
      <c r="AJ205" s="237" t="s">
        <v>5</v>
      </c>
      <c r="AK205" s="237" t="s">
        <v>5</v>
      </c>
      <c r="AL205" s="237" t="s">
        <v>5</v>
      </c>
      <c r="AM205" s="237" t="s">
        <v>5</v>
      </c>
      <c r="AN205" s="237" t="s">
        <v>5</v>
      </c>
      <c r="AO205" s="237" t="s">
        <v>5</v>
      </c>
      <c r="AP205" s="237" t="s">
        <v>5</v>
      </c>
      <c r="AQ205" s="237" t="s">
        <v>5</v>
      </c>
      <c r="AR205" s="237" t="s">
        <v>5</v>
      </c>
      <c r="AS205" s="237" t="s">
        <v>5</v>
      </c>
      <c r="AT205" s="237" t="s">
        <v>5</v>
      </c>
      <c r="AU205" s="237" t="s">
        <v>5</v>
      </c>
      <c r="AV205" s="237" t="s">
        <v>5</v>
      </c>
      <c r="AW205" s="237" t="s">
        <v>5</v>
      </c>
      <c r="AX205" s="237" t="s">
        <v>5</v>
      </c>
      <c r="AY205" s="237" t="s">
        <v>5</v>
      </c>
      <c r="AZ205" s="237" t="s">
        <v>5</v>
      </c>
      <c r="BA205" s="237" t="s">
        <v>5</v>
      </c>
      <c r="BB205" s="237" t="s">
        <v>5</v>
      </c>
      <c r="BC205" s="237" t="s">
        <v>5</v>
      </c>
      <c r="BD205" s="237" t="s">
        <v>5</v>
      </c>
      <c r="BE205" s="237" t="s">
        <v>5</v>
      </c>
      <c r="BF205" s="345">
        <v>0</v>
      </c>
      <c r="BG205" s="346">
        <v>0</v>
      </c>
      <c r="BH205" s="345">
        <v>0</v>
      </c>
      <c r="BI205" s="346">
        <v>0</v>
      </c>
      <c r="BJ205" s="420">
        <v>0</v>
      </c>
      <c r="BK205" s="421">
        <v>0</v>
      </c>
      <c r="BL205" s="419">
        <v>1</v>
      </c>
      <c r="BM205" s="418">
        <v>1</v>
      </c>
      <c r="BN205" s="419">
        <v>1</v>
      </c>
      <c r="BO205" s="417">
        <v>1</v>
      </c>
      <c r="BP205" s="419">
        <f>VLOOKUP(Table8897[[#This Row],[مؤسسات السوق المالية]],'[1]بحسب مؤسسة السوق المالية '!$D$14:$J$217,6,0)</f>
        <v>3</v>
      </c>
      <c r="BQ205" s="415">
        <f>VLOOKUP(Table8897[[#This Row],[مؤسسات السوق المالية]],'[1]بحسب مؤسسة السوق المالية '!$D$14:$J$217,7,0)</f>
        <v>1</v>
      </c>
    </row>
    <row r="206" spans="3:69" ht="45" customHeight="1" thickBot="1">
      <c r="C206" s="324">
        <v>182</v>
      </c>
      <c r="D206" s="129" t="s">
        <v>840</v>
      </c>
      <c r="E206" s="337" t="s">
        <v>859</v>
      </c>
      <c r="F206" s="237" t="s">
        <v>5</v>
      </c>
      <c r="G206" s="237" t="s">
        <v>5</v>
      </c>
      <c r="H206" s="237" t="s">
        <v>5</v>
      </c>
      <c r="I206" s="237" t="s">
        <v>5</v>
      </c>
      <c r="J206" s="237" t="s">
        <v>5</v>
      </c>
      <c r="K206" s="237" t="s">
        <v>5</v>
      </c>
      <c r="L206" s="237" t="s">
        <v>5</v>
      </c>
      <c r="M206" s="237" t="s">
        <v>5</v>
      </c>
      <c r="N206" s="237" t="s">
        <v>5</v>
      </c>
      <c r="O206" s="237" t="s">
        <v>5</v>
      </c>
      <c r="P206" s="237" t="s">
        <v>5</v>
      </c>
      <c r="Q206" s="237" t="s">
        <v>5</v>
      </c>
      <c r="R206" s="237" t="s">
        <v>5</v>
      </c>
      <c r="S206" s="237" t="s">
        <v>5</v>
      </c>
      <c r="T206" s="237" t="s">
        <v>5</v>
      </c>
      <c r="U206" s="237" t="s">
        <v>5</v>
      </c>
      <c r="V206" s="237" t="s">
        <v>5</v>
      </c>
      <c r="W206" s="237" t="s">
        <v>5</v>
      </c>
      <c r="X206" s="237" t="s">
        <v>5</v>
      </c>
      <c r="Y206" s="237" t="s">
        <v>5</v>
      </c>
      <c r="Z206" s="237" t="s">
        <v>5</v>
      </c>
      <c r="AA206" s="237" t="s">
        <v>5</v>
      </c>
      <c r="AB206" s="237" t="s">
        <v>5</v>
      </c>
      <c r="AC206" s="237" t="s">
        <v>5</v>
      </c>
      <c r="AD206" s="237" t="s">
        <v>5</v>
      </c>
      <c r="AE206" s="237" t="s">
        <v>5</v>
      </c>
      <c r="AF206" s="237" t="s">
        <v>5</v>
      </c>
      <c r="AG206" s="237" t="s">
        <v>5</v>
      </c>
      <c r="AH206" s="237" t="s">
        <v>5</v>
      </c>
      <c r="AI206" s="237" t="s">
        <v>5</v>
      </c>
      <c r="AJ206" s="237" t="s">
        <v>5</v>
      </c>
      <c r="AK206" s="237" t="s">
        <v>5</v>
      </c>
      <c r="AL206" s="237" t="s">
        <v>5</v>
      </c>
      <c r="AM206" s="237" t="s">
        <v>5</v>
      </c>
      <c r="AN206" s="237" t="s">
        <v>5</v>
      </c>
      <c r="AO206" s="237" t="s">
        <v>5</v>
      </c>
      <c r="AP206" s="237" t="s">
        <v>5</v>
      </c>
      <c r="AQ206" s="237" t="s">
        <v>5</v>
      </c>
      <c r="AR206" s="237" t="s">
        <v>5</v>
      </c>
      <c r="AS206" s="237" t="s">
        <v>5</v>
      </c>
      <c r="AT206" s="237" t="s">
        <v>5</v>
      </c>
      <c r="AU206" s="237" t="s">
        <v>5</v>
      </c>
      <c r="AV206" s="237" t="s">
        <v>5</v>
      </c>
      <c r="AW206" s="237" t="s">
        <v>5</v>
      </c>
      <c r="AX206" s="237" t="s">
        <v>5</v>
      </c>
      <c r="AY206" s="237" t="s">
        <v>5</v>
      </c>
      <c r="AZ206" s="237" t="s">
        <v>5</v>
      </c>
      <c r="BA206" s="237" t="s">
        <v>5</v>
      </c>
      <c r="BB206" s="237" t="s">
        <v>5</v>
      </c>
      <c r="BC206" s="237" t="s">
        <v>5</v>
      </c>
      <c r="BD206" s="237" t="s">
        <v>5</v>
      </c>
      <c r="BE206" s="237" t="s">
        <v>5</v>
      </c>
      <c r="BF206" s="237" t="s">
        <v>5</v>
      </c>
      <c r="BG206" s="237" t="s">
        <v>5</v>
      </c>
      <c r="BH206" s="237" t="s">
        <v>5</v>
      </c>
      <c r="BI206" s="500" t="s">
        <v>5</v>
      </c>
      <c r="BJ206" s="302" t="s">
        <v>5</v>
      </c>
      <c r="BK206" s="237" t="s">
        <v>5</v>
      </c>
      <c r="BL206" s="416">
        <v>0</v>
      </c>
      <c r="BM206" s="417">
        <v>0</v>
      </c>
      <c r="BN206" s="416">
        <v>0</v>
      </c>
      <c r="BO206" s="417">
        <v>0</v>
      </c>
      <c r="BP206" s="416">
        <f>VLOOKUP(Table8897[[#This Row],[مؤسسات السوق المالية]],'[1]بحسب مؤسسة السوق المالية '!$D$14:$J$217,6,0)</f>
        <v>3</v>
      </c>
      <c r="BQ206" s="415">
        <f>VLOOKUP(Table8897[[#This Row],[مؤسسات السوق المالية]],'[1]بحسب مؤسسة السوق المالية '!$D$14:$J$217,7,0)</f>
        <v>0.33333333333333331</v>
      </c>
    </row>
    <row r="207" spans="3:69" ht="45" customHeight="1" thickBot="1">
      <c r="C207" s="324">
        <v>185</v>
      </c>
      <c r="D207" s="129" t="s">
        <v>1238</v>
      </c>
      <c r="E207" s="337" t="s">
        <v>1239</v>
      </c>
      <c r="F207" s="237" t="s">
        <v>5</v>
      </c>
      <c r="G207" s="237" t="s">
        <v>5</v>
      </c>
      <c r="H207" s="237" t="s">
        <v>5</v>
      </c>
      <c r="I207" s="237" t="s">
        <v>5</v>
      </c>
      <c r="J207" s="237" t="s">
        <v>5</v>
      </c>
      <c r="K207" s="237" t="s">
        <v>5</v>
      </c>
      <c r="L207" s="237" t="s">
        <v>5</v>
      </c>
      <c r="M207" s="237" t="s">
        <v>5</v>
      </c>
      <c r="N207" s="237" t="s">
        <v>5</v>
      </c>
      <c r="O207" s="237" t="s">
        <v>5</v>
      </c>
      <c r="P207" s="237" t="s">
        <v>5</v>
      </c>
      <c r="Q207" s="237" t="s">
        <v>5</v>
      </c>
      <c r="R207" s="237" t="s">
        <v>5</v>
      </c>
      <c r="S207" s="237" t="s">
        <v>5</v>
      </c>
      <c r="T207" s="237" t="s">
        <v>5</v>
      </c>
      <c r="U207" s="237" t="s">
        <v>5</v>
      </c>
      <c r="V207" s="237" t="s">
        <v>5</v>
      </c>
      <c r="W207" s="237" t="s">
        <v>5</v>
      </c>
      <c r="X207" s="237" t="s">
        <v>5</v>
      </c>
      <c r="Y207" s="237" t="s">
        <v>5</v>
      </c>
      <c r="Z207" s="237" t="s">
        <v>5</v>
      </c>
      <c r="AA207" s="237" t="s">
        <v>5</v>
      </c>
      <c r="AB207" s="237" t="s">
        <v>5</v>
      </c>
      <c r="AC207" s="237" t="s">
        <v>5</v>
      </c>
      <c r="AD207" s="237" t="s">
        <v>5</v>
      </c>
      <c r="AE207" s="237" t="s">
        <v>5</v>
      </c>
      <c r="AF207" s="237" t="s">
        <v>5</v>
      </c>
      <c r="AG207" s="237" t="s">
        <v>5</v>
      </c>
      <c r="AH207" s="237" t="s">
        <v>5</v>
      </c>
      <c r="AI207" s="237" t="s">
        <v>5</v>
      </c>
      <c r="AJ207" s="237" t="s">
        <v>5</v>
      </c>
      <c r="AK207" s="237" t="s">
        <v>5</v>
      </c>
      <c r="AL207" s="237" t="s">
        <v>5</v>
      </c>
      <c r="AM207" s="237" t="s">
        <v>5</v>
      </c>
      <c r="AN207" s="237" t="s">
        <v>5</v>
      </c>
      <c r="AO207" s="237" t="s">
        <v>5</v>
      </c>
      <c r="AP207" s="237" t="s">
        <v>5</v>
      </c>
      <c r="AQ207" s="237" t="s">
        <v>5</v>
      </c>
      <c r="AR207" s="237" t="s">
        <v>5</v>
      </c>
      <c r="AS207" s="237" t="s">
        <v>5</v>
      </c>
      <c r="AT207" s="237" t="s">
        <v>5</v>
      </c>
      <c r="AU207" s="237" t="s">
        <v>5</v>
      </c>
      <c r="AV207" s="237" t="s">
        <v>5</v>
      </c>
      <c r="AW207" s="237" t="s">
        <v>5</v>
      </c>
      <c r="AX207" s="237" t="s">
        <v>5</v>
      </c>
      <c r="AY207" s="237" t="s">
        <v>5</v>
      </c>
      <c r="AZ207" s="237" t="s">
        <v>5</v>
      </c>
      <c r="BA207" s="237" t="s">
        <v>5</v>
      </c>
      <c r="BB207" s="237" t="s">
        <v>5</v>
      </c>
      <c r="BC207" s="237" t="s">
        <v>5</v>
      </c>
      <c r="BD207" s="237" t="s">
        <v>5</v>
      </c>
      <c r="BE207" s="237" t="s">
        <v>5</v>
      </c>
      <c r="BF207" s="237" t="s">
        <v>5</v>
      </c>
      <c r="BG207" s="237" t="s">
        <v>5</v>
      </c>
      <c r="BH207" s="237" t="s">
        <v>5</v>
      </c>
      <c r="BI207" s="237" t="s">
        <v>5</v>
      </c>
      <c r="BJ207" s="302" t="s">
        <v>5</v>
      </c>
      <c r="BK207" s="237" t="s">
        <v>5</v>
      </c>
      <c r="BL207" s="501" t="s">
        <v>5</v>
      </c>
      <c r="BM207" s="500" t="s">
        <v>5</v>
      </c>
      <c r="BN207" s="501" t="s">
        <v>5</v>
      </c>
      <c r="BO207" s="500" t="s">
        <v>5</v>
      </c>
      <c r="BP207" s="501">
        <f>VLOOKUP(Table8897[[#This Row],[مؤسسات السوق المالية]],'[1]بحسب مؤسسة السوق المالية '!$D$14:$J$217,6,0)</f>
        <v>3</v>
      </c>
      <c r="BQ207" s="415">
        <f>VLOOKUP(Table8897[[#This Row],[مؤسسات السوق المالية]],'[1]بحسب مؤسسة السوق المالية '!$D$14:$J$217,7,0)</f>
        <v>1</v>
      </c>
    </row>
    <row r="208" spans="3:69" ht="45" customHeight="1" thickBot="1">
      <c r="C208" s="324">
        <v>9</v>
      </c>
      <c r="D208" s="129" t="s">
        <v>693</v>
      </c>
      <c r="E208" s="129" t="s">
        <v>694</v>
      </c>
      <c r="F208" s="131">
        <v>6</v>
      </c>
      <c r="G208" s="132">
        <v>0.33</v>
      </c>
      <c r="H208" s="131">
        <v>7</v>
      </c>
      <c r="I208" s="132">
        <v>0.56999999999999995</v>
      </c>
      <c r="J208" s="131">
        <v>9</v>
      </c>
      <c r="K208" s="132">
        <v>0.56000000000000005</v>
      </c>
      <c r="L208" s="131">
        <v>8</v>
      </c>
      <c r="M208" s="132">
        <v>0.5</v>
      </c>
      <c r="N208" s="131">
        <v>10</v>
      </c>
      <c r="O208" s="132">
        <v>0.7</v>
      </c>
      <c r="P208" s="131">
        <v>12</v>
      </c>
      <c r="Q208" s="132">
        <v>0.57999999999999996</v>
      </c>
      <c r="R208" s="131">
        <v>12</v>
      </c>
      <c r="S208" s="132">
        <v>0.57999999999999996</v>
      </c>
      <c r="T208" s="131">
        <v>11</v>
      </c>
      <c r="U208" s="132">
        <v>0.64</v>
      </c>
      <c r="V208" s="131">
        <v>10</v>
      </c>
      <c r="W208" s="132">
        <v>0.6</v>
      </c>
      <c r="X208" s="131">
        <v>14</v>
      </c>
      <c r="Y208" s="132">
        <v>0.5714285714285714</v>
      </c>
      <c r="Z208" s="131">
        <v>9</v>
      </c>
      <c r="AA208" s="132">
        <v>0.66666666666666663</v>
      </c>
      <c r="AB208" s="131">
        <v>8</v>
      </c>
      <c r="AC208" s="132">
        <v>0.625</v>
      </c>
      <c r="AD208" s="131">
        <v>10</v>
      </c>
      <c r="AE208" s="132">
        <v>0.7</v>
      </c>
      <c r="AF208" s="131">
        <v>10</v>
      </c>
      <c r="AG208" s="132">
        <v>0.7</v>
      </c>
      <c r="AH208" s="131">
        <v>15</v>
      </c>
      <c r="AI208" s="132">
        <v>0.8</v>
      </c>
      <c r="AJ208" s="131">
        <v>13</v>
      </c>
      <c r="AK208" s="132">
        <v>0.77</v>
      </c>
      <c r="AL208" s="131">
        <v>12</v>
      </c>
      <c r="AM208" s="132">
        <v>0.75</v>
      </c>
      <c r="AN208" s="131">
        <v>10</v>
      </c>
      <c r="AO208" s="132">
        <v>0.8</v>
      </c>
      <c r="AP208" s="131">
        <v>9</v>
      </c>
      <c r="AQ208" s="132">
        <v>0.88888888888888884</v>
      </c>
      <c r="AR208" s="131">
        <v>13</v>
      </c>
      <c r="AS208" s="132">
        <v>0.84615384615384615</v>
      </c>
      <c r="AT208" s="131">
        <v>17</v>
      </c>
      <c r="AU208" s="132">
        <v>0.76470588235294112</v>
      </c>
      <c r="AV208" s="131">
        <v>18</v>
      </c>
      <c r="AW208" s="132">
        <v>0.78</v>
      </c>
      <c r="AX208" s="131">
        <v>20</v>
      </c>
      <c r="AY208" s="132">
        <v>0.8</v>
      </c>
      <c r="AZ208" s="131">
        <v>20</v>
      </c>
      <c r="BA208" s="132">
        <v>0.8</v>
      </c>
      <c r="BB208" s="131">
        <v>20</v>
      </c>
      <c r="BC208" s="132">
        <v>0.8</v>
      </c>
      <c r="BD208" s="131">
        <v>20</v>
      </c>
      <c r="BE208" s="132">
        <v>0.8</v>
      </c>
      <c r="BF208" s="323">
        <v>17</v>
      </c>
      <c r="BG208" s="325">
        <v>0.82352941176470584</v>
      </c>
      <c r="BH208" s="323">
        <v>18</v>
      </c>
      <c r="BI208" s="325">
        <v>0.77777777777777779</v>
      </c>
      <c r="BJ208" s="323">
        <v>14</v>
      </c>
      <c r="BK208" s="132">
        <v>0.86</v>
      </c>
      <c r="BL208" s="414">
        <v>6</v>
      </c>
      <c r="BM208" s="415">
        <v>1</v>
      </c>
      <c r="BN208" s="414">
        <v>3</v>
      </c>
      <c r="BO208" s="415">
        <v>1</v>
      </c>
      <c r="BP208" s="414">
        <f>VLOOKUP(Table8897[[#This Row],[مؤسسات السوق المالية]],'[1]بحسب مؤسسة السوق المالية '!$D$14:$J$217,6,0)</f>
        <v>2</v>
      </c>
      <c r="BQ208" s="415">
        <f>VLOOKUP(Table8897[[#This Row],[مؤسسات السوق المالية]],'[1]بحسب مؤسسة السوق المالية '!$D$14:$J$217,7,0)</f>
        <v>1</v>
      </c>
    </row>
    <row r="209" spans="3:69" ht="45" customHeight="1" thickBot="1">
      <c r="C209" s="324">
        <v>10</v>
      </c>
      <c r="D209" s="301" t="s">
        <v>815</v>
      </c>
      <c r="E209" s="301" t="s">
        <v>816</v>
      </c>
      <c r="F209" s="131" t="s">
        <v>5</v>
      </c>
      <c r="G209" s="131" t="s">
        <v>5</v>
      </c>
      <c r="H209" s="131" t="s">
        <v>5</v>
      </c>
      <c r="I209" s="131" t="s">
        <v>5</v>
      </c>
      <c r="J209" s="131" t="s">
        <v>5</v>
      </c>
      <c r="K209" s="131" t="s">
        <v>5</v>
      </c>
      <c r="L209" s="131" t="s">
        <v>5</v>
      </c>
      <c r="M209" s="131" t="s">
        <v>5</v>
      </c>
      <c r="N209" s="131" t="s">
        <v>5</v>
      </c>
      <c r="O209" s="131" t="s">
        <v>5</v>
      </c>
      <c r="P209" s="131" t="s">
        <v>5</v>
      </c>
      <c r="Q209" s="131" t="s">
        <v>5</v>
      </c>
      <c r="R209" s="131" t="s">
        <v>5</v>
      </c>
      <c r="S209" s="131" t="s">
        <v>5</v>
      </c>
      <c r="T209" s="131" t="s">
        <v>5</v>
      </c>
      <c r="U209" s="131" t="s">
        <v>5</v>
      </c>
      <c r="V209" s="131" t="s">
        <v>5</v>
      </c>
      <c r="W209" s="131" t="s">
        <v>5</v>
      </c>
      <c r="X209" s="131" t="s">
        <v>5</v>
      </c>
      <c r="Y209" s="131" t="s">
        <v>5</v>
      </c>
      <c r="Z209" s="131" t="s">
        <v>5</v>
      </c>
      <c r="AA209" s="131" t="s">
        <v>5</v>
      </c>
      <c r="AB209" s="131" t="s">
        <v>5</v>
      </c>
      <c r="AC209" s="131" t="s">
        <v>5</v>
      </c>
      <c r="AD209" s="131" t="s">
        <v>5</v>
      </c>
      <c r="AE209" s="131" t="s">
        <v>5</v>
      </c>
      <c r="AF209" s="131" t="s">
        <v>5</v>
      </c>
      <c r="AG209" s="131" t="s">
        <v>5</v>
      </c>
      <c r="AH209" s="131" t="s">
        <v>5</v>
      </c>
      <c r="AI209" s="131" t="s">
        <v>5</v>
      </c>
      <c r="AJ209" s="131" t="s">
        <v>5</v>
      </c>
      <c r="AK209" s="131" t="s">
        <v>5</v>
      </c>
      <c r="AL209" s="131" t="s">
        <v>5</v>
      </c>
      <c r="AM209" s="131" t="s">
        <v>5</v>
      </c>
      <c r="AN209" s="131" t="s">
        <v>5</v>
      </c>
      <c r="AO209" s="131" t="s">
        <v>5</v>
      </c>
      <c r="AP209" s="131" t="s">
        <v>5</v>
      </c>
      <c r="AQ209" s="131" t="s">
        <v>5</v>
      </c>
      <c r="AR209" s="131" t="s">
        <v>5</v>
      </c>
      <c r="AS209" s="131" t="s">
        <v>5</v>
      </c>
      <c r="AT209" s="131" t="s">
        <v>5</v>
      </c>
      <c r="AU209" s="131" t="s">
        <v>5</v>
      </c>
      <c r="AV209" s="131" t="s">
        <v>5</v>
      </c>
      <c r="AW209" s="131" t="s">
        <v>5</v>
      </c>
      <c r="AX209" s="131" t="s">
        <v>5</v>
      </c>
      <c r="AY209" s="131" t="s">
        <v>5</v>
      </c>
      <c r="AZ209" s="131" t="s">
        <v>5</v>
      </c>
      <c r="BA209" s="131" t="s">
        <v>5</v>
      </c>
      <c r="BB209" s="131" t="s">
        <v>5</v>
      </c>
      <c r="BC209" s="131" t="s">
        <v>5</v>
      </c>
      <c r="BD209" s="131" t="s">
        <v>5</v>
      </c>
      <c r="BE209" s="131" t="s">
        <v>5</v>
      </c>
      <c r="BF209" s="323" t="s">
        <v>5</v>
      </c>
      <c r="BG209" s="325" t="s">
        <v>5</v>
      </c>
      <c r="BH209" s="323" t="s">
        <v>5</v>
      </c>
      <c r="BI209" s="325" t="s">
        <v>5</v>
      </c>
      <c r="BJ209" s="323">
        <v>1</v>
      </c>
      <c r="BK209" s="418">
        <v>1</v>
      </c>
      <c r="BL209" s="414">
        <v>1</v>
      </c>
      <c r="BM209" s="415">
        <v>1</v>
      </c>
      <c r="BN209" s="414">
        <v>2</v>
      </c>
      <c r="BO209" s="415">
        <v>1</v>
      </c>
      <c r="BP209" s="414">
        <f>VLOOKUP(Table8897[[#This Row],[مؤسسات السوق المالية]],'[1]بحسب مؤسسة السوق المالية '!$D$14:$J$217,6,0)</f>
        <v>2</v>
      </c>
      <c r="BQ209" s="415">
        <f>VLOOKUP(Table8897[[#This Row],[مؤسسات السوق المالية]],'[1]بحسب مؤسسة السوق المالية '!$D$14:$J$217,7,0)</f>
        <v>1</v>
      </c>
    </row>
    <row r="210" spans="3:69" ht="45" customHeight="1" thickBot="1">
      <c r="C210" s="324">
        <v>203</v>
      </c>
      <c r="D210" s="129" t="s">
        <v>1281</v>
      </c>
      <c r="E210" s="337"/>
      <c r="F210" s="237" t="s">
        <v>5</v>
      </c>
      <c r="G210" s="237" t="s">
        <v>5</v>
      </c>
      <c r="H210" s="237" t="s">
        <v>5</v>
      </c>
      <c r="I210" s="237" t="s">
        <v>5</v>
      </c>
      <c r="J210" s="237" t="s">
        <v>5</v>
      </c>
      <c r="K210" s="237" t="s">
        <v>5</v>
      </c>
      <c r="L210" s="237" t="s">
        <v>5</v>
      </c>
      <c r="M210" s="237" t="s">
        <v>5</v>
      </c>
      <c r="N210" s="237" t="s">
        <v>5</v>
      </c>
      <c r="O210" s="237" t="s">
        <v>5</v>
      </c>
      <c r="P210" s="237" t="s">
        <v>5</v>
      </c>
      <c r="Q210" s="237" t="s">
        <v>5</v>
      </c>
      <c r="R210" s="237" t="s">
        <v>5</v>
      </c>
      <c r="S210" s="237" t="s">
        <v>5</v>
      </c>
      <c r="T210" s="237" t="s">
        <v>5</v>
      </c>
      <c r="U210" s="237" t="s">
        <v>5</v>
      </c>
      <c r="V210" s="237" t="s">
        <v>5</v>
      </c>
      <c r="W210" s="237" t="s">
        <v>5</v>
      </c>
      <c r="X210" s="237" t="s">
        <v>5</v>
      </c>
      <c r="Y210" s="237" t="s">
        <v>5</v>
      </c>
      <c r="Z210" s="237" t="s">
        <v>5</v>
      </c>
      <c r="AA210" s="237" t="s">
        <v>5</v>
      </c>
      <c r="AB210" s="237" t="s">
        <v>5</v>
      </c>
      <c r="AC210" s="237" t="s">
        <v>5</v>
      </c>
      <c r="AD210" s="237" t="s">
        <v>5</v>
      </c>
      <c r="AE210" s="237" t="s">
        <v>5</v>
      </c>
      <c r="AF210" s="237" t="s">
        <v>5</v>
      </c>
      <c r="AG210" s="237" t="s">
        <v>5</v>
      </c>
      <c r="AH210" s="237" t="s">
        <v>5</v>
      </c>
      <c r="AI210" s="237" t="s">
        <v>5</v>
      </c>
      <c r="AJ210" s="237" t="s">
        <v>5</v>
      </c>
      <c r="AK210" s="237" t="s">
        <v>5</v>
      </c>
      <c r="AL210" s="237" t="s">
        <v>5</v>
      </c>
      <c r="AM210" s="237" t="s">
        <v>5</v>
      </c>
      <c r="AN210" s="237" t="s">
        <v>5</v>
      </c>
      <c r="AO210" s="237" t="s">
        <v>5</v>
      </c>
      <c r="AP210" s="237" t="s">
        <v>5</v>
      </c>
      <c r="AQ210" s="237" t="s">
        <v>5</v>
      </c>
      <c r="AR210" s="237" t="s">
        <v>5</v>
      </c>
      <c r="AS210" s="237" t="s">
        <v>5</v>
      </c>
      <c r="AT210" s="237" t="s">
        <v>5</v>
      </c>
      <c r="AU210" s="237" t="s">
        <v>5</v>
      </c>
      <c r="AV210" s="237" t="s">
        <v>5</v>
      </c>
      <c r="AW210" s="237" t="s">
        <v>5</v>
      </c>
      <c r="AX210" s="237" t="s">
        <v>5</v>
      </c>
      <c r="AY210" s="237" t="s">
        <v>5</v>
      </c>
      <c r="AZ210" s="237" t="s">
        <v>5</v>
      </c>
      <c r="BA210" s="237" t="s">
        <v>5</v>
      </c>
      <c r="BB210" s="237" t="s">
        <v>5</v>
      </c>
      <c r="BC210" s="237" t="s">
        <v>5</v>
      </c>
      <c r="BD210" s="237" t="s">
        <v>5</v>
      </c>
      <c r="BE210" s="237" t="s">
        <v>5</v>
      </c>
      <c r="BF210" s="237" t="s">
        <v>5</v>
      </c>
      <c r="BG210" s="237" t="s">
        <v>5</v>
      </c>
      <c r="BH210" s="237" t="s">
        <v>5</v>
      </c>
      <c r="BI210" s="237" t="s">
        <v>5</v>
      </c>
      <c r="BJ210" s="237" t="s">
        <v>5</v>
      </c>
      <c r="BK210" s="237" t="s">
        <v>5</v>
      </c>
      <c r="BL210" s="500" t="s">
        <v>5</v>
      </c>
      <c r="BM210" s="500" t="s">
        <v>5</v>
      </c>
      <c r="BN210" s="508">
        <v>0</v>
      </c>
      <c r="BO210" s="509">
        <v>0</v>
      </c>
      <c r="BP210" s="504">
        <f>VLOOKUP(Table8897[[#This Row],[مؤسسات السوق المالية]],'[1]بحسب مؤسسة السوق المالية '!$D$14:$J$217,6,0)</f>
        <v>2</v>
      </c>
      <c r="BQ210" s="505">
        <f>VLOOKUP(Table8897[[#This Row],[مؤسسات السوق المالية]],'[1]بحسب مؤسسة السوق المالية '!$D$14:$J$217,7,0)</f>
        <v>0.5</v>
      </c>
    </row>
    <row r="211" spans="3:69" ht="45" customHeight="1" thickBot="1">
      <c r="C211" s="324">
        <v>205</v>
      </c>
      <c r="D211" s="129" t="s">
        <v>1282</v>
      </c>
      <c r="E211" s="337"/>
      <c r="F211" s="237" t="s">
        <v>5</v>
      </c>
      <c r="G211" s="237" t="s">
        <v>5</v>
      </c>
      <c r="H211" s="237" t="s">
        <v>5</v>
      </c>
      <c r="I211" s="237" t="s">
        <v>5</v>
      </c>
      <c r="J211" s="237" t="s">
        <v>5</v>
      </c>
      <c r="K211" s="237" t="s">
        <v>5</v>
      </c>
      <c r="L211" s="237" t="s">
        <v>5</v>
      </c>
      <c r="M211" s="237" t="s">
        <v>5</v>
      </c>
      <c r="N211" s="237" t="s">
        <v>5</v>
      </c>
      <c r="O211" s="237" t="s">
        <v>5</v>
      </c>
      <c r="P211" s="237" t="s">
        <v>5</v>
      </c>
      <c r="Q211" s="237" t="s">
        <v>5</v>
      </c>
      <c r="R211" s="237" t="s">
        <v>5</v>
      </c>
      <c r="S211" s="237" t="s">
        <v>5</v>
      </c>
      <c r="T211" s="237" t="s">
        <v>5</v>
      </c>
      <c r="U211" s="237" t="s">
        <v>5</v>
      </c>
      <c r="V211" s="237" t="s">
        <v>5</v>
      </c>
      <c r="W211" s="237" t="s">
        <v>5</v>
      </c>
      <c r="X211" s="237" t="s">
        <v>5</v>
      </c>
      <c r="Y211" s="237" t="s">
        <v>5</v>
      </c>
      <c r="Z211" s="237" t="s">
        <v>5</v>
      </c>
      <c r="AA211" s="237" t="s">
        <v>5</v>
      </c>
      <c r="AB211" s="237" t="s">
        <v>5</v>
      </c>
      <c r="AC211" s="237" t="s">
        <v>5</v>
      </c>
      <c r="AD211" s="237" t="s">
        <v>5</v>
      </c>
      <c r="AE211" s="237" t="s">
        <v>5</v>
      </c>
      <c r="AF211" s="237" t="s">
        <v>5</v>
      </c>
      <c r="AG211" s="237" t="s">
        <v>5</v>
      </c>
      <c r="AH211" s="237" t="s">
        <v>5</v>
      </c>
      <c r="AI211" s="237" t="s">
        <v>5</v>
      </c>
      <c r="AJ211" s="237" t="s">
        <v>5</v>
      </c>
      <c r="AK211" s="237" t="s">
        <v>5</v>
      </c>
      <c r="AL211" s="237" t="s">
        <v>5</v>
      </c>
      <c r="AM211" s="237" t="s">
        <v>5</v>
      </c>
      <c r="AN211" s="237" t="s">
        <v>5</v>
      </c>
      <c r="AO211" s="237" t="s">
        <v>5</v>
      </c>
      <c r="AP211" s="237" t="s">
        <v>5</v>
      </c>
      <c r="AQ211" s="237" t="s">
        <v>5</v>
      </c>
      <c r="AR211" s="237" t="s">
        <v>5</v>
      </c>
      <c r="AS211" s="237" t="s">
        <v>5</v>
      </c>
      <c r="AT211" s="237" t="s">
        <v>5</v>
      </c>
      <c r="AU211" s="237" t="s">
        <v>5</v>
      </c>
      <c r="AV211" s="237" t="s">
        <v>5</v>
      </c>
      <c r="AW211" s="237" t="s">
        <v>5</v>
      </c>
      <c r="AX211" s="237" t="s">
        <v>5</v>
      </c>
      <c r="AY211" s="237" t="s">
        <v>5</v>
      </c>
      <c r="AZ211" s="237" t="s">
        <v>5</v>
      </c>
      <c r="BA211" s="237" t="s">
        <v>5</v>
      </c>
      <c r="BB211" s="237" t="s">
        <v>5</v>
      </c>
      <c r="BC211" s="237" t="s">
        <v>5</v>
      </c>
      <c r="BD211" s="237" t="s">
        <v>5</v>
      </c>
      <c r="BE211" s="237" t="s">
        <v>5</v>
      </c>
      <c r="BF211" s="237" t="s">
        <v>5</v>
      </c>
      <c r="BG211" s="237" t="s">
        <v>5</v>
      </c>
      <c r="BH211" s="237" t="s">
        <v>5</v>
      </c>
      <c r="BI211" s="237" t="s">
        <v>5</v>
      </c>
      <c r="BJ211" s="237" t="s">
        <v>5</v>
      </c>
      <c r="BK211" s="237" t="s">
        <v>5</v>
      </c>
      <c r="BL211" s="500" t="s">
        <v>5</v>
      </c>
      <c r="BM211" s="500" t="s">
        <v>5</v>
      </c>
      <c r="BN211" s="508">
        <v>0</v>
      </c>
      <c r="BO211" s="509">
        <v>0</v>
      </c>
      <c r="BP211" s="504">
        <f>VLOOKUP(Table8897[[#This Row],[مؤسسات السوق المالية]],'[1]بحسب مؤسسة السوق المالية '!$D$14:$J$217,6,0)</f>
        <v>2</v>
      </c>
      <c r="BQ211" s="505">
        <f>VLOOKUP(Table8897[[#This Row],[مؤسسات السوق المالية]],'[1]بحسب مؤسسة السوق المالية '!$D$14:$J$217,7,0)</f>
        <v>1</v>
      </c>
    </row>
    <row r="212" spans="3:69" ht="45" customHeight="1" thickBot="1">
      <c r="C212" s="324">
        <v>181</v>
      </c>
      <c r="D212" s="129" t="s">
        <v>660</v>
      </c>
      <c r="E212" s="129" t="s">
        <v>661</v>
      </c>
      <c r="F212" s="132" t="s">
        <v>5</v>
      </c>
      <c r="G212" s="132" t="s">
        <v>5</v>
      </c>
      <c r="H212" s="132" t="s">
        <v>5</v>
      </c>
      <c r="I212" s="132" t="s">
        <v>5</v>
      </c>
      <c r="J212" s="132" t="s">
        <v>5</v>
      </c>
      <c r="K212" s="132" t="s">
        <v>5</v>
      </c>
      <c r="L212" s="132" t="s">
        <v>5</v>
      </c>
      <c r="M212" s="132" t="s">
        <v>5</v>
      </c>
      <c r="N212" s="132" t="s">
        <v>5</v>
      </c>
      <c r="O212" s="132" t="s">
        <v>5</v>
      </c>
      <c r="P212" s="132" t="s">
        <v>5</v>
      </c>
      <c r="Q212" s="132" t="s">
        <v>5</v>
      </c>
      <c r="R212" s="132" t="s">
        <v>5</v>
      </c>
      <c r="S212" s="132" t="s">
        <v>5</v>
      </c>
      <c r="T212" s="132" t="s">
        <v>5</v>
      </c>
      <c r="U212" s="132" t="s">
        <v>5</v>
      </c>
      <c r="V212" s="132" t="s">
        <v>5</v>
      </c>
      <c r="W212" s="132" t="s">
        <v>5</v>
      </c>
      <c r="X212" s="132" t="s">
        <v>5</v>
      </c>
      <c r="Y212" s="132" t="s">
        <v>5</v>
      </c>
      <c r="Z212" s="132" t="s">
        <v>5</v>
      </c>
      <c r="AA212" s="132" t="s">
        <v>5</v>
      </c>
      <c r="AB212" s="132" t="s">
        <v>5</v>
      </c>
      <c r="AC212" s="132" t="s">
        <v>5</v>
      </c>
      <c r="AD212" s="132" t="s">
        <v>5</v>
      </c>
      <c r="AE212" s="132" t="s">
        <v>5</v>
      </c>
      <c r="AF212" s="132" t="s">
        <v>5</v>
      </c>
      <c r="AG212" s="132" t="s">
        <v>5</v>
      </c>
      <c r="AH212" s="132" t="s">
        <v>5</v>
      </c>
      <c r="AI212" s="132" t="s">
        <v>5</v>
      </c>
      <c r="AJ212" s="132" t="s">
        <v>5</v>
      </c>
      <c r="AK212" s="132" t="s">
        <v>5</v>
      </c>
      <c r="AL212" s="132" t="s">
        <v>5</v>
      </c>
      <c r="AM212" s="132" t="s">
        <v>5</v>
      </c>
      <c r="AN212" s="132" t="s">
        <v>5</v>
      </c>
      <c r="AO212" s="132" t="s">
        <v>5</v>
      </c>
      <c r="AP212" s="132" t="s">
        <v>5</v>
      </c>
      <c r="AQ212" s="132" t="s">
        <v>5</v>
      </c>
      <c r="AR212" s="132" t="s">
        <v>5</v>
      </c>
      <c r="AS212" s="132" t="s">
        <v>5</v>
      </c>
      <c r="AT212" s="132" t="s">
        <v>5</v>
      </c>
      <c r="AU212" s="132" t="s">
        <v>5</v>
      </c>
      <c r="AV212" s="132" t="s">
        <v>5</v>
      </c>
      <c r="AW212" s="132" t="s">
        <v>5</v>
      </c>
      <c r="AX212" s="132" t="s">
        <v>5</v>
      </c>
      <c r="AY212" s="132" t="s">
        <v>5</v>
      </c>
      <c r="AZ212" s="132" t="s">
        <v>5</v>
      </c>
      <c r="BA212" s="132" t="s">
        <v>5</v>
      </c>
      <c r="BB212" s="132" t="s">
        <v>5</v>
      </c>
      <c r="BC212" s="132" t="s">
        <v>5</v>
      </c>
      <c r="BD212" s="132" t="s">
        <v>5</v>
      </c>
      <c r="BE212" s="132" t="s">
        <v>5</v>
      </c>
      <c r="BF212" s="132" t="s">
        <v>5</v>
      </c>
      <c r="BG212" s="132" t="s">
        <v>5</v>
      </c>
      <c r="BH212" s="238">
        <v>2</v>
      </c>
      <c r="BI212" s="237">
        <v>1</v>
      </c>
      <c r="BJ212" s="323">
        <v>0</v>
      </c>
      <c r="BK212" s="132">
        <v>0</v>
      </c>
      <c r="BL212" s="416">
        <v>0</v>
      </c>
      <c r="BM212" s="417">
        <v>0</v>
      </c>
      <c r="BN212" s="416">
        <v>0</v>
      </c>
      <c r="BO212" s="415">
        <v>0</v>
      </c>
      <c r="BP212" s="416">
        <f>VLOOKUP(Table8897[[#This Row],[مؤسسات السوق المالية]],'[1]بحسب مؤسسة السوق المالية '!$D$14:$J$217,6,0)</f>
        <v>1</v>
      </c>
      <c r="BQ212" s="415">
        <f>VLOOKUP(Table8897[[#This Row],[مؤسسات السوق المالية]],'[1]بحسب مؤسسة السوق المالية '!$D$14:$J$217,7,0)</f>
        <v>1</v>
      </c>
    </row>
    <row r="213" spans="3:69" ht="45" customHeight="1" thickBot="1">
      <c r="C213" s="324">
        <v>187</v>
      </c>
      <c r="D213" s="129" t="s">
        <v>786</v>
      </c>
      <c r="E213" s="129" t="s">
        <v>787</v>
      </c>
      <c r="F213" s="131" t="s">
        <v>5</v>
      </c>
      <c r="G213" s="131" t="s">
        <v>5</v>
      </c>
      <c r="H213" s="131" t="s">
        <v>5</v>
      </c>
      <c r="I213" s="131" t="s">
        <v>5</v>
      </c>
      <c r="J213" s="131" t="s">
        <v>5</v>
      </c>
      <c r="K213" s="131" t="s">
        <v>5</v>
      </c>
      <c r="L213" s="131" t="s">
        <v>5</v>
      </c>
      <c r="M213" s="131" t="s">
        <v>5</v>
      </c>
      <c r="N213" s="131" t="s">
        <v>5</v>
      </c>
      <c r="O213" s="131" t="s">
        <v>5</v>
      </c>
      <c r="P213" s="131" t="s">
        <v>5</v>
      </c>
      <c r="Q213" s="131" t="s">
        <v>5</v>
      </c>
      <c r="R213" s="131" t="s">
        <v>5</v>
      </c>
      <c r="S213" s="131" t="s">
        <v>5</v>
      </c>
      <c r="T213" s="131" t="s">
        <v>5</v>
      </c>
      <c r="U213" s="131" t="s">
        <v>5</v>
      </c>
      <c r="V213" s="131" t="s">
        <v>5</v>
      </c>
      <c r="W213" s="131" t="s">
        <v>5</v>
      </c>
      <c r="X213" s="131" t="s">
        <v>5</v>
      </c>
      <c r="Y213" s="131" t="s">
        <v>5</v>
      </c>
      <c r="Z213" s="131" t="s">
        <v>5</v>
      </c>
      <c r="AA213" s="131" t="s">
        <v>5</v>
      </c>
      <c r="AB213" s="131" t="s">
        <v>5</v>
      </c>
      <c r="AC213" s="131" t="s">
        <v>5</v>
      </c>
      <c r="AD213" s="131" t="s">
        <v>5</v>
      </c>
      <c r="AE213" s="131" t="s">
        <v>5</v>
      </c>
      <c r="AF213" s="131" t="s">
        <v>5</v>
      </c>
      <c r="AG213" s="131" t="s">
        <v>5</v>
      </c>
      <c r="AH213" s="131" t="s">
        <v>5</v>
      </c>
      <c r="AI213" s="131" t="s">
        <v>5</v>
      </c>
      <c r="AJ213" s="131" t="s">
        <v>5</v>
      </c>
      <c r="AK213" s="131" t="s">
        <v>5</v>
      </c>
      <c r="AL213" s="131" t="s">
        <v>5</v>
      </c>
      <c r="AM213" s="131" t="s">
        <v>5</v>
      </c>
      <c r="AN213" s="131" t="s">
        <v>5</v>
      </c>
      <c r="AO213" s="131" t="s">
        <v>5</v>
      </c>
      <c r="AP213" s="131" t="s">
        <v>5</v>
      </c>
      <c r="AQ213" s="131" t="s">
        <v>5</v>
      </c>
      <c r="AR213" s="131" t="s">
        <v>5</v>
      </c>
      <c r="AS213" s="131" t="s">
        <v>5</v>
      </c>
      <c r="AT213" s="131" t="s">
        <v>5</v>
      </c>
      <c r="AU213" s="131" t="s">
        <v>5</v>
      </c>
      <c r="AV213" s="131" t="s">
        <v>5</v>
      </c>
      <c r="AW213" s="131" t="s">
        <v>5</v>
      </c>
      <c r="AX213" s="131" t="s">
        <v>5</v>
      </c>
      <c r="AY213" s="131" t="s">
        <v>5</v>
      </c>
      <c r="AZ213" s="131" t="s">
        <v>5</v>
      </c>
      <c r="BA213" s="131" t="s">
        <v>5</v>
      </c>
      <c r="BB213" s="131" t="s">
        <v>5</v>
      </c>
      <c r="BC213" s="131" t="s">
        <v>5</v>
      </c>
      <c r="BD213" s="131">
        <v>2</v>
      </c>
      <c r="BE213" s="132">
        <v>0.5</v>
      </c>
      <c r="BF213" s="131">
        <v>0</v>
      </c>
      <c r="BG213" s="131">
        <v>0</v>
      </c>
      <c r="BH213" s="131">
        <v>0</v>
      </c>
      <c r="BI213" s="132">
        <v>0</v>
      </c>
      <c r="BJ213" s="323">
        <v>0</v>
      </c>
      <c r="BK213" s="132">
        <v>0</v>
      </c>
      <c r="BL213" s="416">
        <v>0</v>
      </c>
      <c r="BM213" s="502">
        <v>0</v>
      </c>
      <c r="BN213" s="416">
        <v>0</v>
      </c>
      <c r="BO213" s="424">
        <v>0</v>
      </c>
      <c r="BP213" s="416">
        <f>VLOOKUP(Table8897[[#This Row],[مؤسسات السوق المالية]],'[1]بحسب مؤسسة السوق المالية '!$D$14:$J$217,6,0)</f>
        <v>0</v>
      </c>
      <c r="BQ213" s="415">
        <f>VLOOKUP(Table8897[[#This Row],[مؤسسات السوق المالية]],'[1]بحسب مؤسسة السوق المالية '!$D$14:$J$217,7,0)</f>
        <v>0</v>
      </c>
    </row>
    <row r="214" spans="3:69" ht="45" customHeight="1" thickBot="1">
      <c r="C214" s="324">
        <v>188</v>
      </c>
      <c r="D214" s="301" t="s">
        <v>817</v>
      </c>
      <c r="E214" s="301" t="s">
        <v>818</v>
      </c>
      <c r="F214" s="131" t="s">
        <v>5</v>
      </c>
      <c r="G214" s="131" t="s">
        <v>5</v>
      </c>
      <c r="H214" s="131" t="s">
        <v>5</v>
      </c>
      <c r="I214" s="131" t="s">
        <v>5</v>
      </c>
      <c r="J214" s="131" t="s">
        <v>5</v>
      </c>
      <c r="K214" s="131" t="s">
        <v>5</v>
      </c>
      <c r="L214" s="131" t="s">
        <v>5</v>
      </c>
      <c r="M214" s="131" t="s">
        <v>5</v>
      </c>
      <c r="N214" s="131" t="s">
        <v>5</v>
      </c>
      <c r="O214" s="131" t="s">
        <v>5</v>
      </c>
      <c r="P214" s="131" t="s">
        <v>5</v>
      </c>
      <c r="Q214" s="131" t="s">
        <v>5</v>
      </c>
      <c r="R214" s="131" t="s">
        <v>5</v>
      </c>
      <c r="S214" s="131" t="s">
        <v>5</v>
      </c>
      <c r="T214" s="131" t="s">
        <v>5</v>
      </c>
      <c r="U214" s="131" t="s">
        <v>5</v>
      </c>
      <c r="V214" s="131" t="s">
        <v>5</v>
      </c>
      <c r="W214" s="131" t="s">
        <v>5</v>
      </c>
      <c r="X214" s="131" t="s">
        <v>5</v>
      </c>
      <c r="Y214" s="131" t="s">
        <v>5</v>
      </c>
      <c r="Z214" s="131" t="s">
        <v>5</v>
      </c>
      <c r="AA214" s="131" t="s">
        <v>5</v>
      </c>
      <c r="AB214" s="131" t="s">
        <v>5</v>
      </c>
      <c r="AC214" s="131" t="s">
        <v>5</v>
      </c>
      <c r="AD214" s="131" t="s">
        <v>5</v>
      </c>
      <c r="AE214" s="131" t="s">
        <v>5</v>
      </c>
      <c r="AF214" s="131" t="s">
        <v>5</v>
      </c>
      <c r="AG214" s="131" t="s">
        <v>5</v>
      </c>
      <c r="AH214" s="131" t="s">
        <v>5</v>
      </c>
      <c r="AI214" s="131" t="s">
        <v>5</v>
      </c>
      <c r="AJ214" s="131" t="s">
        <v>5</v>
      </c>
      <c r="AK214" s="131" t="s">
        <v>5</v>
      </c>
      <c r="AL214" s="131" t="s">
        <v>5</v>
      </c>
      <c r="AM214" s="131" t="s">
        <v>5</v>
      </c>
      <c r="AN214" s="131" t="s">
        <v>5</v>
      </c>
      <c r="AO214" s="131" t="s">
        <v>5</v>
      </c>
      <c r="AP214" s="131" t="s">
        <v>5</v>
      </c>
      <c r="AQ214" s="131" t="s">
        <v>5</v>
      </c>
      <c r="AR214" s="131" t="s">
        <v>5</v>
      </c>
      <c r="AS214" s="131" t="s">
        <v>5</v>
      </c>
      <c r="AT214" s="131" t="s">
        <v>5</v>
      </c>
      <c r="AU214" s="131" t="s">
        <v>5</v>
      </c>
      <c r="AV214" s="131" t="s">
        <v>5</v>
      </c>
      <c r="AW214" s="131" t="s">
        <v>5</v>
      </c>
      <c r="AX214" s="131" t="s">
        <v>5</v>
      </c>
      <c r="AY214" s="131" t="s">
        <v>5</v>
      </c>
      <c r="AZ214" s="131" t="s">
        <v>5</v>
      </c>
      <c r="BA214" s="131" t="s">
        <v>5</v>
      </c>
      <c r="BB214" s="131" t="s">
        <v>5</v>
      </c>
      <c r="BC214" s="131" t="s">
        <v>5</v>
      </c>
      <c r="BD214" s="131" t="s">
        <v>5</v>
      </c>
      <c r="BE214" s="131" t="s">
        <v>5</v>
      </c>
      <c r="BF214" s="302">
        <v>0</v>
      </c>
      <c r="BG214" s="132">
        <v>0</v>
      </c>
      <c r="BH214" s="302">
        <v>0</v>
      </c>
      <c r="BI214" s="132">
        <v>0</v>
      </c>
      <c r="BJ214" s="302">
        <v>0</v>
      </c>
      <c r="BK214" s="132">
        <v>0</v>
      </c>
      <c r="BL214" s="416">
        <v>0</v>
      </c>
      <c r="BM214" s="502">
        <v>0</v>
      </c>
      <c r="BN214" s="416">
        <v>0</v>
      </c>
      <c r="BO214" s="424">
        <v>0</v>
      </c>
      <c r="BP214" s="416">
        <f>VLOOKUP(Table8897[[#This Row],[مؤسسات السوق المالية]],'[1]بحسب مؤسسة السوق المالية '!$D$14:$J$217,6,0)</f>
        <v>0</v>
      </c>
      <c r="BQ214" s="415">
        <f>VLOOKUP(Table8897[[#This Row],[مؤسسات السوق المالية]],'[1]بحسب مؤسسة السوق المالية '!$D$14:$J$217,7,0)</f>
        <v>0</v>
      </c>
    </row>
    <row r="215" spans="3:69" ht="45" customHeight="1" thickBot="1">
      <c r="C215" s="324">
        <v>189</v>
      </c>
      <c r="D215" s="129" t="s">
        <v>839</v>
      </c>
      <c r="E215" s="403" t="s">
        <v>858</v>
      </c>
      <c r="F215" s="237" t="s">
        <v>5</v>
      </c>
      <c r="G215" s="237" t="s">
        <v>5</v>
      </c>
      <c r="H215" s="237" t="s">
        <v>5</v>
      </c>
      <c r="I215" s="237" t="s">
        <v>5</v>
      </c>
      <c r="J215" s="237" t="s">
        <v>5</v>
      </c>
      <c r="K215" s="237" t="s">
        <v>5</v>
      </c>
      <c r="L215" s="237" t="s">
        <v>5</v>
      </c>
      <c r="M215" s="237" t="s">
        <v>5</v>
      </c>
      <c r="N215" s="237" t="s">
        <v>5</v>
      </c>
      <c r="O215" s="237" t="s">
        <v>5</v>
      </c>
      <c r="P215" s="237" t="s">
        <v>5</v>
      </c>
      <c r="Q215" s="237" t="s">
        <v>5</v>
      </c>
      <c r="R215" s="237" t="s">
        <v>5</v>
      </c>
      <c r="S215" s="237" t="s">
        <v>5</v>
      </c>
      <c r="T215" s="237" t="s">
        <v>5</v>
      </c>
      <c r="U215" s="237" t="s">
        <v>5</v>
      </c>
      <c r="V215" s="237" t="s">
        <v>5</v>
      </c>
      <c r="W215" s="237" t="s">
        <v>5</v>
      </c>
      <c r="X215" s="237" t="s">
        <v>5</v>
      </c>
      <c r="Y215" s="237" t="s">
        <v>5</v>
      </c>
      <c r="Z215" s="237" t="s">
        <v>5</v>
      </c>
      <c r="AA215" s="237" t="s">
        <v>5</v>
      </c>
      <c r="AB215" s="237" t="s">
        <v>5</v>
      </c>
      <c r="AC215" s="237" t="s">
        <v>5</v>
      </c>
      <c r="AD215" s="237" t="s">
        <v>5</v>
      </c>
      <c r="AE215" s="237" t="s">
        <v>5</v>
      </c>
      <c r="AF215" s="237" t="s">
        <v>5</v>
      </c>
      <c r="AG215" s="237" t="s">
        <v>5</v>
      </c>
      <c r="AH215" s="237" t="s">
        <v>5</v>
      </c>
      <c r="AI215" s="237" t="s">
        <v>5</v>
      </c>
      <c r="AJ215" s="237" t="s">
        <v>5</v>
      </c>
      <c r="AK215" s="237" t="s">
        <v>5</v>
      </c>
      <c r="AL215" s="237" t="s">
        <v>5</v>
      </c>
      <c r="AM215" s="237" t="s">
        <v>5</v>
      </c>
      <c r="AN215" s="237" t="s">
        <v>5</v>
      </c>
      <c r="AO215" s="237" t="s">
        <v>5</v>
      </c>
      <c r="AP215" s="237" t="s">
        <v>5</v>
      </c>
      <c r="AQ215" s="237" t="s">
        <v>5</v>
      </c>
      <c r="AR215" s="237" t="s">
        <v>5</v>
      </c>
      <c r="AS215" s="237" t="s">
        <v>5</v>
      </c>
      <c r="AT215" s="237" t="s">
        <v>5</v>
      </c>
      <c r="AU215" s="237" t="s">
        <v>5</v>
      </c>
      <c r="AV215" s="237" t="s">
        <v>5</v>
      </c>
      <c r="AW215" s="237" t="s">
        <v>5</v>
      </c>
      <c r="AX215" s="237" t="s">
        <v>5</v>
      </c>
      <c r="AY215" s="237" t="s">
        <v>5</v>
      </c>
      <c r="AZ215" s="237" t="s">
        <v>5</v>
      </c>
      <c r="BA215" s="237" t="s">
        <v>5</v>
      </c>
      <c r="BB215" s="237" t="s">
        <v>5</v>
      </c>
      <c r="BC215" s="237" t="s">
        <v>5</v>
      </c>
      <c r="BD215" s="237" t="s">
        <v>5</v>
      </c>
      <c r="BE215" s="237" t="s">
        <v>5</v>
      </c>
      <c r="BF215" s="237" t="s">
        <v>5</v>
      </c>
      <c r="BG215" s="237" t="s">
        <v>5</v>
      </c>
      <c r="BH215" s="237" t="s">
        <v>5</v>
      </c>
      <c r="BI215" s="237" t="s">
        <v>5</v>
      </c>
      <c r="BJ215" s="302" t="s">
        <v>5</v>
      </c>
      <c r="BK215" s="237" t="s">
        <v>5</v>
      </c>
      <c r="BL215" s="416">
        <v>0</v>
      </c>
      <c r="BM215" s="502">
        <v>0</v>
      </c>
      <c r="BN215" s="416">
        <v>0</v>
      </c>
      <c r="BO215" s="424">
        <v>0</v>
      </c>
      <c r="BP215" s="416">
        <f>VLOOKUP(Table8897[[#This Row],[مؤسسات السوق المالية]],'[1]بحسب مؤسسة السوق المالية '!$D$14:$J$217,6,0)</f>
        <v>0</v>
      </c>
      <c r="BQ215" s="415">
        <f>VLOOKUP(Table8897[[#This Row],[مؤسسات السوق المالية]],'[1]بحسب مؤسسة السوق المالية '!$D$14:$J$217,7,0)</f>
        <v>0</v>
      </c>
    </row>
    <row r="216" spans="3:69" ht="45" customHeight="1" thickBot="1">
      <c r="C216" s="324">
        <v>190</v>
      </c>
      <c r="D216" s="129" t="s">
        <v>841</v>
      </c>
      <c r="E216" s="337" t="s">
        <v>861</v>
      </c>
      <c r="F216" s="237" t="s">
        <v>5</v>
      </c>
      <c r="G216" s="237" t="s">
        <v>5</v>
      </c>
      <c r="H216" s="237" t="s">
        <v>5</v>
      </c>
      <c r="I216" s="237" t="s">
        <v>5</v>
      </c>
      <c r="J216" s="237" t="s">
        <v>5</v>
      </c>
      <c r="K216" s="237" t="s">
        <v>5</v>
      </c>
      <c r="L216" s="237" t="s">
        <v>5</v>
      </c>
      <c r="M216" s="237" t="s">
        <v>5</v>
      </c>
      <c r="N216" s="237" t="s">
        <v>5</v>
      </c>
      <c r="O216" s="237" t="s">
        <v>5</v>
      </c>
      <c r="P216" s="237" t="s">
        <v>5</v>
      </c>
      <c r="Q216" s="237" t="s">
        <v>5</v>
      </c>
      <c r="R216" s="237" t="s">
        <v>5</v>
      </c>
      <c r="S216" s="237" t="s">
        <v>5</v>
      </c>
      <c r="T216" s="237" t="s">
        <v>5</v>
      </c>
      <c r="U216" s="237" t="s">
        <v>5</v>
      </c>
      <c r="V216" s="237" t="s">
        <v>5</v>
      </c>
      <c r="W216" s="237" t="s">
        <v>5</v>
      </c>
      <c r="X216" s="237" t="s">
        <v>5</v>
      </c>
      <c r="Y216" s="237" t="s">
        <v>5</v>
      </c>
      <c r="Z216" s="237" t="s">
        <v>5</v>
      </c>
      <c r="AA216" s="237" t="s">
        <v>5</v>
      </c>
      <c r="AB216" s="237" t="s">
        <v>5</v>
      </c>
      <c r="AC216" s="237" t="s">
        <v>5</v>
      </c>
      <c r="AD216" s="237" t="s">
        <v>5</v>
      </c>
      <c r="AE216" s="237" t="s">
        <v>5</v>
      </c>
      <c r="AF216" s="237" t="s">
        <v>5</v>
      </c>
      <c r="AG216" s="237" t="s">
        <v>5</v>
      </c>
      <c r="AH216" s="237" t="s">
        <v>5</v>
      </c>
      <c r="AI216" s="237" t="s">
        <v>5</v>
      </c>
      <c r="AJ216" s="237" t="s">
        <v>5</v>
      </c>
      <c r="AK216" s="237" t="s">
        <v>5</v>
      </c>
      <c r="AL216" s="237" t="s">
        <v>5</v>
      </c>
      <c r="AM216" s="237" t="s">
        <v>5</v>
      </c>
      <c r="AN216" s="237" t="s">
        <v>5</v>
      </c>
      <c r="AO216" s="237" t="s">
        <v>5</v>
      </c>
      <c r="AP216" s="237" t="s">
        <v>5</v>
      </c>
      <c r="AQ216" s="237" t="s">
        <v>5</v>
      </c>
      <c r="AR216" s="237" t="s">
        <v>5</v>
      </c>
      <c r="AS216" s="237" t="s">
        <v>5</v>
      </c>
      <c r="AT216" s="237" t="s">
        <v>5</v>
      </c>
      <c r="AU216" s="237" t="s">
        <v>5</v>
      </c>
      <c r="AV216" s="237" t="s">
        <v>5</v>
      </c>
      <c r="AW216" s="237" t="s">
        <v>5</v>
      </c>
      <c r="AX216" s="237" t="s">
        <v>5</v>
      </c>
      <c r="AY216" s="237" t="s">
        <v>5</v>
      </c>
      <c r="AZ216" s="237" t="s">
        <v>5</v>
      </c>
      <c r="BA216" s="237" t="s">
        <v>5</v>
      </c>
      <c r="BB216" s="237" t="s">
        <v>5</v>
      </c>
      <c r="BC216" s="237" t="s">
        <v>5</v>
      </c>
      <c r="BD216" s="237" t="s">
        <v>5</v>
      </c>
      <c r="BE216" s="237" t="s">
        <v>5</v>
      </c>
      <c r="BF216" s="237" t="s">
        <v>5</v>
      </c>
      <c r="BG216" s="237" t="s">
        <v>5</v>
      </c>
      <c r="BH216" s="237" t="s">
        <v>5</v>
      </c>
      <c r="BI216" s="237" t="s">
        <v>5</v>
      </c>
      <c r="BJ216" s="302" t="s">
        <v>5</v>
      </c>
      <c r="BK216" s="237" t="s">
        <v>5</v>
      </c>
      <c r="BL216" s="416">
        <v>0</v>
      </c>
      <c r="BM216" s="502">
        <v>0</v>
      </c>
      <c r="BN216" s="416">
        <v>0</v>
      </c>
      <c r="BO216" s="424">
        <v>0</v>
      </c>
      <c r="BP216" s="416">
        <f>VLOOKUP(Table8897[[#This Row],[مؤسسات السوق المالية]],'[1]بحسب مؤسسة السوق المالية '!$D$14:$J$217,6,0)</f>
        <v>0</v>
      </c>
      <c r="BQ216" s="415">
        <f>VLOOKUP(Table8897[[#This Row],[مؤسسات السوق المالية]],'[1]بحسب مؤسسة السوق المالية '!$D$14:$J$217,7,0)</f>
        <v>0</v>
      </c>
    </row>
    <row r="217" spans="3:69" ht="45" customHeight="1" thickBot="1">
      <c r="C217" s="324">
        <v>191</v>
      </c>
      <c r="D217" s="129" t="s">
        <v>845</v>
      </c>
      <c r="E217" s="337" t="s">
        <v>864</v>
      </c>
      <c r="F217" s="237" t="s">
        <v>5</v>
      </c>
      <c r="G217" s="237" t="s">
        <v>5</v>
      </c>
      <c r="H217" s="237" t="s">
        <v>5</v>
      </c>
      <c r="I217" s="237" t="s">
        <v>5</v>
      </c>
      <c r="J217" s="237" t="s">
        <v>5</v>
      </c>
      <c r="K217" s="237" t="s">
        <v>5</v>
      </c>
      <c r="L217" s="237" t="s">
        <v>5</v>
      </c>
      <c r="M217" s="237" t="s">
        <v>5</v>
      </c>
      <c r="N217" s="237" t="s">
        <v>5</v>
      </c>
      <c r="O217" s="237" t="s">
        <v>5</v>
      </c>
      <c r="P217" s="237" t="s">
        <v>5</v>
      </c>
      <c r="Q217" s="237" t="s">
        <v>5</v>
      </c>
      <c r="R217" s="237" t="s">
        <v>5</v>
      </c>
      <c r="S217" s="237" t="s">
        <v>5</v>
      </c>
      <c r="T217" s="237" t="s">
        <v>5</v>
      </c>
      <c r="U217" s="237" t="s">
        <v>5</v>
      </c>
      <c r="V217" s="237" t="s">
        <v>5</v>
      </c>
      <c r="W217" s="237" t="s">
        <v>5</v>
      </c>
      <c r="X217" s="237" t="s">
        <v>5</v>
      </c>
      <c r="Y217" s="237" t="s">
        <v>5</v>
      </c>
      <c r="Z217" s="237" t="s">
        <v>5</v>
      </c>
      <c r="AA217" s="237" t="s">
        <v>5</v>
      </c>
      <c r="AB217" s="237" t="s">
        <v>5</v>
      </c>
      <c r="AC217" s="237" t="s">
        <v>5</v>
      </c>
      <c r="AD217" s="237" t="s">
        <v>5</v>
      </c>
      <c r="AE217" s="237" t="s">
        <v>5</v>
      </c>
      <c r="AF217" s="237" t="s">
        <v>5</v>
      </c>
      <c r="AG217" s="237" t="s">
        <v>5</v>
      </c>
      <c r="AH217" s="237" t="s">
        <v>5</v>
      </c>
      <c r="AI217" s="237" t="s">
        <v>5</v>
      </c>
      <c r="AJ217" s="237" t="s">
        <v>5</v>
      </c>
      <c r="AK217" s="237" t="s">
        <v>5</v>
      </c>
      <c r="AL217" s="237" t="s">
        <v>5</v>
      </c>
      <c r="AM217" s="237" t="s">
        <v>5</v>
      </c>
      <c r="AN217" s="237" t="s">
        <v>5</v>
      </c>
      <c r="AO217" s="237" t="s">
        <v>5</v>
      </c>
      <c r="AP217" s="237" t="s">
        <v>5</v>
      </c>
      <c r="AQ217" s="237" t="s">
        <v>5</v>
      </c>
      <c r="AR217" s="237" t="s">
        <v>5</v>
      </c>
      <c r="AS217" s="237" t="s">
        <v>5</v>
      </c>
      <c r="AT217" s="237" t="s">
        <v>5</v>
      </c>
      <c r="AU217" s="237" t="s">
        <v>5</v>
      </c>
      <c r="AV217" s="237" t="s">
        <v>5</v>
      </c>
      <c r="AW217" s="237" t="s">
        <v>5</v>
      </c>
      <c r="AX217" s="237" t="s">
        <v>5</v>
      </c>
      <c r="AY217" s="237" t="s">
        <v>5</v>
      </c>
      <c r="AZ217" s="237" t="s">
        <v>5</v>
      </c>
      <c r="BA217" s="237" t="s">
        <v>5</v>
      </c>
      <c r="BB217" s="237" t="s">
        <v>5</v>
      </c>
      <c r="BC217" s="237" t="s">
        <v>5</v>
      </c>
      <c r="BD217" s="237" t="s">
        <v>5</v>
      </c>
      <c r="BE217" s="237" t="s">
        <v>5</v>
      </c>
      <c r="BF217" s="237" t="s">
        <v>5</v>
      </c>
      <c r="BG217" s="237" t="s">
        <v>5</v>
      </c>
      <c r="BH217" s="237" t="s">
        <v>5</v>
      </c>
      <c r="BI217" s="237" t="s">
        <v>5</v>
      </c>
      <c r="BJ217" s="302" t="s">
        <v>5</v>
      </c>
      <c r="BK217" s="237" t="s">
        <v>5</v>
      </c>
      <c r="BL217" s="416">
        <v>0</v>
      </c>
      <c r="BM217" s="502">
        <v>0</v>
      </c>
      <c r="BN217" s="416">
        <v>0</v>
      </c>
      <c r="BO217" s="424">
        <v>0</v>
      </c>
      <c r="BP217" s="416">
        <f>VLOOKUP(Table8897[[#This Row],[مؤسسات السوق المالية]],'[1]بحسب مؤسسة السوق المالية '!$D$14:$J$217,6,0)</f>
        <v>0</v>
      </c>
      <c r="BQ217" s="415">
        <f>VLOOKUP(Table8897[[#This Row],[مؤسسات السوق المالية]],'[1]بحسب مؤسسة السوق المالية '!$D$14:$J$217,7,0)</f>
        <v>0</v>
      </c>
    </row>
    <row r="218" spans="3:69" ht="45" customHeight="1" thickBot="1">
      <c r="C218" s="324">
        <v>192</v>
      </c>
      <c r="D218" s="129" t="s">
        <v>847</v>
      </c>
      <c r="E218" s="337" t="s">
        <v>866</v>
      </c>
      <c r="F218" s="237" t="s">
        <v>5</v>
      </c>
      <c r="G218" s="237" t="s">
        <v>5</v>
      </c>
      <c r="H218" s="237" t="s">
        <v>5</v>
      </c>
      <c r="I218" s="237" t="s">
        <v>5</v>
      </c>
      <c r="J218" s="237" t="s">
        <v>5</v>
      </c>
      <c r="K218" s="237" t="s">
        <v>5</v>
      </c>
      <c r="L218" s="237" t="s">
        <v>5</v>
      </c>
      <c r="M218" s="237" t="s">
        <v>5</v>
      </c>
      <c r="N218" s="237" t="s">
        <v>5</v>
      </c>
      <c r="O218" s="237" t="s">
        <v>5</v>
      </c>
      <c r="P218" s="237" t="s">
        <v>5</v>
      </c>
      <c r="Q218" s="237" t="s">
        <v>5</v>
      </c>
      <c r="R218" s="237" t="s">
        <v>5</v>
      </c>
      <c r="S218" s="237" t="s">
        <v>5</v>
      </c>
      <c r="T218" s="237" t="s">
        <v>5</v>
      </c>
      <c r="U218" s="237" t="s">
        <v>5</v>
      </c>
      <c r="V218" s="237" t="s">
        <v>5</v>
      </c>
      <c r="W218" s="237" t="s">
        <v>5</v>
      </c>
      <c r="X218" s="237" t="s">
        <v>5</v>
      </c>
      <c r="Y218" s="237" t="s">
        <v>5</v>
      </c>
      <c r="Z218" s="237" t="s">
        <v>5</v>
      </c>
      <c r="AA218" s="237" t="s">
        <v>5</v>
      </c>
      <c r="AB218" s="237" t="s">
        <v>5</v>
      </c>
      <c r="AC218" s="237" t="s">
        <v>5</v>
      </c>
      <c r="AD218" s="237" t="s">
        <v>5</v>
      </c>
      <c r="AE218" s="237" t="s">
        <v>5</v>
      </c>
      <c r="AF218" s="237" t="s">
        <v>5</v>
      </c>
      <c r="AG218" s="237" t="s">
        <v>5</v>
      </c>
      <c r="AH218" s="237" t="s">
        <v>5</v>
      </c>
      <c r="AI218" s="237" t="s">
        <v>5</v>
      </c>
      <c r="AJ218" s="237" t="s">
        <v>5</v>
      </c>
      <c r="AK218" s="237" t="s">
        <v>5</v>
      </c>
      <c r="AL218" s="237" t="s">
        <v>5</v>
      </c>
      <c r="AM218" s="237" t="s">
        <v>5</v>
      </c>
      <c r="AN218" s="237" t="s">
        <v>5</v>
      </c>
      <c r="AO218" s="237" t="s">
        <v>5</v>
      </c>
      <c r="AP218" s="237" t="s">
        <v>5</v>
      </c>
      <c r="AQ218" s="237" t="s">
        <v>5</v>
      </c>
      <c r="AR218" s="237" t="s">
        <v>5</v>
      </c>
      <c r="AS218" s="237" t="s">
        <v>5</v>
      </c>
      <c r="AT218" s="237" t="s">
        <v>5</v>
      </c>
      <c r="AU218" s="237" t="s">
        <v>5</v>
      </c>
      <c r="AV218" s="237" t="s">
        <v>5</v>
      </c>
      <c r="AW218" s="237" t="s">
        <v>5</v>
      </c>
      <c r="AX218" s="237" t="s">
        <v>5</v>
      </c>
      <c r="AY218" s="237" t="s">
        <v>5</v>
      </c>
      <c r="AZ218" s="237" t="s">
        <v>5</v>
      </c>
      <c r="BA218" s="237" t="s">
        <v>5</v>
      </c>
      <c r="BB218" s="237" t="s">
        <v>5</v>
      </c>
      <c r="BC218" s="237" t="s">
        <v>5</v>
      </c>
      <c r="BD218" s="237" t="s">
        <v>5</v>
      </c>
      <c r="BE218" s="237" t="s">
        <v>5</v>
      </c>
      <c r="BF218" s="237" t="s">
        <v>5</v>
      </c>
      <c r="BG218" s="237" t="s">
        <v>5</v>
      </c>
      <c r="BH218" s="237" t="s">
        <v>5</v>
      </c>
      <c r="BI218" s="237" t="s">
        <v>5</v>
      </c>
      <c r="BJ218" s="302" t="s">
        <v>5</v>
      </c>
      <c r="BK218" s="237" t="s">
        <v>5</v>
      </c>
      <c r="BL218" s="416">
        <v>0</v>
      </c>
      <c r="BM218" s="502">
        <v>0</v>
      </c>
      <c r="BN218" s="416">
        <v>0</v>
      </c>
      <c r="BO218" s="424">
        <v>0</v>
      </c>
      <c r="BP218" s="416">
        <f>VLOOKUP(Table8897[[#This Row],[مؤسسات السوق المالية]],'[1]بحسب مؤسسة السوق المالية '!$D$14:$J$217,6,0)</f>
        <v>0</v>
      </c>
      <c r="BQ218" s="415">
        <f>VLOOKUP(Table8897[[#This Row],[مؤسسات السوق المالية]],'[1]بحسب مؤسسة السوق المالية '!$D$14:$J$217,7,0)</f>
        <v>0</v>
      </c>
    </row>
    <row r="219" spans="3:69" ht="45" customHeight="1" thickBot="1">
      <c r="C219" s="324">
        <v>193</v>
      </c>
      <c r="D219" s="129" t="s">
        <v>851</v>
      </c>
      <c r="E219" s="499" t="s">
        <v>870</v>
      </c>
      <c r="F219" s="237" t="s">
        <v>5</v>
      </c>
      <c r="G219" s="237" t="s">
        <v>5</v>
      </c>
      <c r="H219" s="237" t="s">
        <v>5</v>
      </c>
      <c r="I219" s="237" t="s">
        <v>5</v>
      </c>
      <c r="J219" s="237" t="s">
        <v>5</v>
      </c>
      <c r="K219" s="237" t="s">
        <v>5</v>
      </c>
      <c r="L219" s="237" t="s">
        <v>5</v>
      </c>
      <c r="M219" s="237" t="s">
        <v>5</v>
      </c>
      <c r="N219" s="237" t="s">
        <v>5</v>
      </c>
      <c r="O219" s="237" t="s">
        <v>5</v>
      </c>
      <c r="P219" s="237" t="s">
        <v>5</v>
      </c>
      <c r="Q219" s="237" t="s">
        <v>5</v>
      </c>
      <c r="R219" s="237" t="s">
        <v>5</v>
      </c>
      <c r="S219" s="237" t="s">
        <v>5</v>
      </c>
      <c r="T219" s="237" t="s">
        <v>5</v>
      </c>
      <c r="U219" s="237" t="s">
        <v>5</v>
      </c>
      <c r="V219" s="237" t="s">
        <v>5</v>
      </c>
      <c r="W219" s="237" t="s">
        <v>5</v>
      </c>
      <c r="X219" s="237" t="s">
        <v>5</v>
      </c>
      <c r="Y219" s="237" t="s">
        <v>5</v>
      </c>
      <c r="Z219" s="237" t="s">
        <v>5</v>
      </c>
      <c r="AA219" s="237" t="s">
        <v>5</v>
      </c>
      <c r="AB219" s="237" t="s">
        <v>5</v>
      </c>
      <c r="AC219" s="237" t="s">
        <v>5</v>
      </c>
      <c r="AD219" s="237" t="s">
        <v>5</v>
      </c>
      <c r="AE219" s="237" t="s">
        <v>5</v>
      </c>
      <c r="AF219" s="237" t="s">
        <v>5</v>
      </c>
      <c r="AG219" s="237" t="s">
        <v>5</v>
      </c>
      <c r="AH219" s="237" t="s">
        <v>5</v>
      </c>
      <c r="AI219" s="237" t="s">
        <v>5</v>
      </c>
      <c r="AJ219" s="237" t="s">
        <v>5</v>
      </c>
      <c r="AK219" s="237" t="s">
        <v>5</v>
      </c>
      <c r="AL219" s="237" t="s">
        <v>5</v>
      </c>
      <c r="AM219" s="237" t="s">
        <v>5</v>
      </c>
      <c r="AN219" s="237" t="s">
        <v>5</v>
      </c>
      <c r="AO219" s="237" t="s">
        <v>5</v>
      </c>
      <c r="AP219" s="237" t="s">
        <v>5</v>
      </c>
      <c r="AQ219" s="237" t="s">
        <v>5</v>
      </c>
      <c r="AR219" s="237" t="s">
        <v>5</v>
      </c>
      <c r="AS219" s="237" t="s">
        <v>5</v>
      </c>
      <c r="AT219" s="237" t="s">
        <v>5</v>
      </c>
      <c r="AU219" s="237" t="s">
        <v>5</v>
      </c>
      <c r="AV219" s="237" t="s">
        <v>5</v>
      </c>
      <c r="AW219" s="237" t="s">
        <v>5</v>
      </c>
      <c r="AX219" s="237" t="s">
        <v>5</v>
      </c>
      <c r="AY219" s="237" t="s">
        <v>5</v>
      </c>
      <c r="AZ219" s="237" t="s">
        <v>5</v>
      </c>
      <c r="BA219" s="237" t="s">
        <v>5</v>
      </c>
      <c r="BB219" s="237" t="s">
        <v>5</v>
      </c>
      <c r="BC219" s="237" t="s">
        <v>5</v>
      </c>
      <c r="BD219" s="237" t="s">
        <v>5</v>
      </c>
      <c r="BE219" s="237" t="s">
        <v>5</v>
      </c>
      <c r="BF219" s="237" t="s">
        <v>5</v>
      </c>
      <c r="BG219" s="237" t="s">
        <v>5</v>
      </c>
      <c r="BH219" s="237" t="s">
        <v>5</v>
      </c>
      <c r="BI219" s="237" t="s">
        <v>5</v>
      </c>
      <c r="BJ219" s="302" t="s">
        <v>5</v>
      </c>
      <c r="BK219" s="237" t="s">
        <v>5</v>
      </c>
      <c r="BL219" s="419">
        <v>0</v>
      </c>
      <c r="BM219" s="471">
        <v>0</v>
      </c>
      <c r="BN219" s="512">
        <v>0</v>
      </c>
      <c r="BO219" s="514">
        <v>0</v>
      </c>
      <c r="BP219" s="416">
        <f>VLOOKUP(Table8897[[#This Row],[مؤسسات السوق المالية]],'[1]بحسب مؤسسة السوق المالية '!$D$14:$J$217,6,0)</f>
        <v>0</v>
      </c>
      <c r="BQ219" s="415">
        <f>VLOOKUP(Table8897[[#This Row],[مؤسسات السوق المالية]],'[1]بحسب مؤسسة السوق المالية '!$D$14:$J$217,7,0)</f>
        <v>0</v>
      </c>
    </row>
    <row r="220" spans="3:69" ht="45" customHeight="1" thickBot="1">
      <c r="C220" s="324">
        <v>194</v>
      </c>
      <c r="D220" s="129" t="s">
        <v>854</v>
      </c>
      <c r="E220" s="499" t="s">
        <v>873</v>
      </c>
      <c r="F220" s="237" t="s">
        <v>5</v>
      </c>
      <c r="G220" s="237" t="s">
        <v>5</v>
      </c>
      <c r="H220" s="237" t="s">
        <v>5</v>
      </c>
      <c r="I220" s="237" t="s">
        <v>5</v>
      </c>
      <c r="J220" s="237" t="s">
        <v>5</v>
      </c>
      <c r="K220" s="237" t="s">
        <v>5</v>
      </c>
      <c r="L220" s="237" t="s">
        <v>5</v>
      </c>
      <c r="M220" s="237" t="s">
        <v>5</v>
      </c>
      <c r="N220" s="237" t="s">
        <v>5</v>
      </c>
      <c r="O220" s="237" t="s">
        <v>5</v>
      </c>
      <c r="P220" s="237" t="s">
        <v>5</v>
      </c>
      <c r="Q220" s="237" t="s">
        <v>5</v>
      </c>
      <c r="R220" s="237" t="s">
        <v>5</v>
      </c>
      <c r="S220" s="237" t="s">
        <v>5</v>
      </c>
      <c r="T220" s="237" t="s">
        <v>5</v>
      </c>
      <c r="U220" s="237" t="s">
        <v>5</v>
      </c>
      <c r="V220" s="237" t="s">
        <v>5</v>
      </c>
      <c r="W220" s="237" t="s">
        <v>5</v>
      </c>
      <c r="X220" s="237" t="s">
        <v>5</v>
      </c>
      <c r="Y220" s="237" t="s">
        <v>5</v>
      </c>
      <c r="Z220" s="237" t="s">
        <v>5</v>
      </c>
      <c r="AA220" s="237" t="s">
        <v>5</v>
      </c>
      <c r="AB220" s="237" t="s">
        <v>5</v>
      </c>
      <c r="AC220" s="237" t="s">
        <v>5</v>
      </c>
      <c r="AD220" s="237" t="s">
        <v>5</v>
      </c>
      <c r="AE220" s="237" t="s">
        <v>5</v>
      </c>
      <c r="AF220" s="237" t="s">
        <v>5</v>
      </c>
      <c r="AG220" s="237" t="s">
        <v>5</v>
      </c>
      <c r="AH220" s="237" t="s">
        <v>5</v>
      </c>
      <c r="AI220" s="237" t="s">
        <v>5</v>
      </c>
      <c r="AJ220" s="237" t="s">
        <v>5</v>
      </c>
      <c r="AK220" s="237" t="s">
        <v>5</v>
      </c>
      <c r="AL220" s="237" t="s">
        <v>5</v>
      </c>
      <c r="AM220" s="237" t="s">
        <v>5</v>
      </c>
      <c r="AN220" s="237" t="s">
        <v>5</v>
      </c>
      <c r="AO220" s="237" t="s">
        <v>5</v>
      </c>
      <c r="AP220" s="237" t="s">
        <v>5</v>
      </c>
      <c r="AQ220" s="237" t="s">
        <v>5</v>
      </c>
      <c r="AR220" s="237" t="s">
        <v>5</v>
      </c>
      <c r="AS220" s="237" t="s">
        <v>5</v>
      </c>
      <c r="AT220" s="237" t="s">
        <v>5</v>
      </c>
      <c r="AU220" s="237" t="s">
        <v>5</v>
      </c>
      <c r="AV220" s="237" t="s">
        <v>5</v>
      </c>
      <c r="AW220" s="237" t="s">
        <v>5</v>
      </c>
      <c r="AX220" s="237" t="s">
        <v>5</v>
      </c>
      <c r="AY220" s="237" t="s">
        <v>5</v>
      </c>
      <c r="AZ220" s="237" t="s">
        <v>5</v>
      </c>
      <c r="BA220" s="237" t="s">
        <v>5</v>
      </c>
      <c r="BB220" s="237" t="s">
        <v>5</v>
      </c>
      <c r="BC220" s="237" t="s">
        <v>5</v>
      </c>
      <c r="BD220" s="237" t="s">
        <v>5</v>
      </c>
      <c r="BE220" s="237" t="s">
        <v>5</v>
      </c>
      <c r="BF220" s="237" t="s">
        <v>5</v>
      </c>
      <c r="BG220" s="237" t="s">
        <v>5</v>
      </c>
      <c r="BH220" s="237" t="s">
        <v>5</v>
      </c>
      <c r="BI220" s="237" t="s">
        <v>5</v>
      </c>
      <c r="BJ220" s="302" t="s">
        <v>5</v>
      </c>
      <c r="BK220" s="237" t="s">
        <v>5</v>
      </c>
      <c r="BL220" s="419">
        <v>0</v>
      </c>
      <c r="BM220" s="471">
        <v>0</v>
      </c>
      <c r="BN220" s="512">
        <v>0</v>
      </c>
      <c r="BO220" s="514">
        <v>0</v>
      </c>
      <c r="BP220" s="416">
        <f>VLOOKUP(Table8897[[#This Row],[مؤسسات السوق المالية]],'[1]بحسب مؤسسة السوق المالية '!$D$14:$J$217,6,0)</f>
        <v>0</v>
      </c>
      <c r="BQ220" s="415">
        <f>VLOOKUP(Table8897[[#This Row],[مؤسسات السوق المالية]],'[1]بحسب مؤسسة السوق المالية '!$D$14:$J$217,7,0)</f>
        <v>0</v>
      </c>
    </row>
    <row r="221" spans="3:69" ht="45" customHeight="1" thickBot="1">
      <c r="C221" s="324">
        <v>195</v>
      </c>
      <c r="D221" s="129" t="s">
        <v>855</v>
      </c>
      <c r="E221" s="499" t="s">
        <v>874</v>
      </c>
      <c r="F221" s="237" t="s">
        <v>5</v>
      </c>
      <c r="G221" s="237" t="s">
        <v>5</v>
      </c>
      <c r="H221" s="237" t="s">
        <v>5</v>
      </c>
      <c r="I221" s="237" t="s">
        <v>5</v>
      </c>
      <c r="J221" s="237" t="s">
        <v>5</v>
      </c>
      <c r="K221" s="237" t="s">
        <v>5</v>
      </c>
      <c r="L221" s="237" t="s">
        <v>5</v>
      </c>
      <c r="M221" s="237" t="s">
        <v>5</v>
      </c>
      <c r="N221" s="237" t="s">
        <v>5</v>
      </c>
      <c r="O221" s="237" t="s">
        <v>5</v>
      </c>
      <c r="P221" s="237" t="s">
        <v>5</v>
      </c>
      <c r="Q221" s="237" t="s">
        <v>5</v>
      </c>
      <c r="R221" s="237" t="s">
        <v>5</v>
      </c>
      <c r="S221" s="237" t="s">
        <v>5</v>
      </c>
      <c r="T221" s="237" t="s">
        <v>5</v>
      </c>
      <c r="U221" s="237" t="s">
        <v>5</v>
      </c>
      <c r="V221" s="237" t="s">
        <v>5</v>
      </c>
      <c r="W221" s="237" t="s">
        <v>5</v>
      </c>
      <c r="X221" s="237" t="s">
        <v>5</v>
      </c>
      <c r="Y221" s="237" t="s">
        <v>5</v>
      </c>
      <c r="Z221" s="237" t="s">
        <v>5</v>
      </c>
      <c r="AA221" s="237" t="s">
        <v>5</v>
      </c>
      <c r="AB221" s="237" t="s">
        <v>5</v>
      </c>
      <c r="AC221" s="237" t="s">
        <v>5</v>
      </c>
      <c r="AD221" s="237" t="s">
        <v>5</v>
      </c>
      <c r="AE221" s="237" t="s">
        <v>5</v>
      </c>
      <c r="AF221" s="237" t="s">
        <v>5</v>
      </c>
      <c r="AG221" s="237" t="s">
        <v>5</v>
      </c>
      <c r="AH221" s="237" t="s">
        <v>5</v>
      </c>
      <c r="AI221" s="237" t="s">
        <v>5</v>
      </c>
      <c r="AJ221" s="237" t="s">
        <v>5</v>
      </c>
      <c r="AK221" s="237" t="s">
        <v>5</v>
      </c>
      <c r="AL221" s="237" t="s">
        <v>5</v>
      </c>
      <c r="AM221" s="237" t="s">
        <v>5</v>
      </c>
      <c r="AN221" s="237" t="s">
        <v>5</v>
      </c>
      <c r="AO221" s="237" t="s">
        <v>5</v>
      </c>
      <c r="AP221" s="237" t="s">
        <v>5</v>
      </c>
      <c r="AQ221" s="237" t="s">
        <v>5</v>
      </c>
      <c r="AR221" s="237" t="s">
        <v>5</v>
      </c>
      <c r="AS221" s="237" t="s">
        <v>5</v>
      </c>
      <c r="AT221" s="237" t="s">
        <v>5</v>
      </c>
      <c r="AU221" s="237" t="s">
        <v>5</v>
      </c>
      <c r="AV221" s="237" t="s">
        <v>5</v>
      </c>
      <c r="AW221" s="237" t="s">
        <v>5</v>
      </c>
      <c r="AX221" s="237" t="s">
        <v>5</v>
      </c>
      <c r="AY221" s="237" t="s">
        <v>5</v>
      </c>
      <c r="AZ221" s="237" t="s">
        <v>5</v>
      </c>
      <c r="BA221" s="237" t="s">
        <v>5</v>
      </c>
      <c r="BB221" s="237" t="s">
        <v>5</v>
      </c>
      <c r="BC221" s="237" t="s">
        <v>5</v>
      </c>
      <c r="BD221" s="237" t="s">
        <v>5</v>
      </c>
      <c r="BE221" s="237" t="s">
        <v>5</v>
      </c>
      <c r="BF221" s="237" t="s">
        <v>5</v>
      </c>
      <c r="BG221" s="237" t="s">
        <v>5</v>
      </c>
      <c r="BH221" s="237" t="s">
        <v>5</v>
      </c>
      <c r="BI221" s="237" t="s">
        <v>5</v>
      </c>
      <c r="BJ221" s="302" t="s">
        <v>5</v>
      </c>
      <c r="BK221" s="237" t="s">
        <v>5</v>
      </c>
      <c r="BL221" s="419">
        <v>0</v>
      </c>
      <c r="BM221" s="471">
        <v>0</v>
      </c>
      <c r="BN221" s="512">
        <v>0</v>
      </c>
      <c r="BO221" s="514">
        <v>0</v>
      </c>
      <c r="BP221" s="416">
        <f>VLOOKUP(Table8897[[#This Row],[مؤسسات السوق المالية]],'[1]بحسب مؤسسة السوق المالية '!$D$14:$J$217,6,0)</f>
        <v>0</v>
      </c>
      <c r="BQ221" s="415">
        <f>VLOOKUP(Table8897[[#This Row],[مؤسسات السوق المالية]],'[1]بحسب مؤسسة السوق المالية '!$D$14:$J$217,7,0)</f>
        <v>0</v>
      </c>
    </row>
    <row r="222" spans="3:69" ht="45" customHeight="1" thickBot="1">
      <c r="C222" s="324">
        <v>197</v>
      </c>
      <c r="D222" s="129" t="s">
        <v>1278</v>
      </c>
      <c r="E222" s="499"/>
      <c r="F222" s="237" t="s">
        <v>5</v>
      </c>
      <c r="G222" s="237" t="s">
        <v>5</v>
      </c>
      <c r="H222" s="237" t="s">
        <v>5</v>
      </c>
      <c r="I222" s="237" t="s">
        <v>5</v>
      </c>
      <c r="J222" s="237" t="s">
        <v>5</v>
      </c>
      <c r="K222" s="237" t="s">
        <v>5</v>
      </c>
      <c r="L222" s="237" t="s">
        <v>5</v>
      </c>
      <c r="M222" s="237" t="s">
        <v>5</v>
      </c>
      <c r="N222" s="237" t="s">
        <v>5</v>
      </c>
      <c r="O222" s="237" t="s">
        <v>5</v>
      </c>
      <c r="P222" s="237" t="s">
        <v>5</v>
      </c>
      <c r="Q222" s="237" t="s">
        <v>5</v>
      </c>
      <c r="R222" s="237" t="s">
        <v>5</v>
      </c>
      <c r="S222" s="237" t="s">
        <v>5</v>
      </c>
      <c r="T222" s="237" t="s">
        <v>5</v>
      </c>
      <c r="U222" s="237" t="s">
        <v>5</v>
      </c>
      <c r="V222" s="237" t="s">
        <v>5</v>
      </c>
      <c r="W222" s="237" t="s">
        <v>5</v>
      </c>
      <c r="X222" s="237" t="s">
        <v>5</v>
      </c>
      <c r="Y222" s="237" t="s">
        <v>5</v>
      </c>
      <c r="Z222" s="237" t="s">
        <v>5</v>
      </c>
      <c r="AA222" s="237" t="s">
        <v>5</v>
      </c>
      <c r="AB222" s="237" t="s">
        <v>5</v>
      </c>
      <c r="AC222" s="237" t="s">
        <v>5</v>
      </c>
      <c r="AD222" s="237" t="s">
        <v>5</v>
      </c>
      <c r="AE222" s="237" t="s">
        <v>5</v>
      </c>
      <c r="AF222" s="237" t="s">
        <v>5</v>
      </c>
      <c r="AG222" s="237" t="s">
        <v>5</v>
      </c>
      <c r="AH222" s="237" t="s">
        <v>5</v>
      </c>
      <c r="AI222" s="237" t="s">
        <v>5</v>
      </c>
      <c r="AJ222" s="237" t="s">
        <v>5</v>
      </c>
      <c r="AK222" s="237" t="s">
        <v>5</v>
      </c>
      <c r="AL222" s="237" t="s">
        <v>5</v>
      </c>
      <c r="AM222" s="237" t="s">
        <v>5</v>
      </c>
      <c r="AN222" s="237" t="s">
        <v>5</v>
      </c>
      <c r="AO222" s="237" t="s">
        <v>5</v>
      </c>
      <c r="AP222" s="237" t="s">
        <v>5</v>
      </c>
      <c r="AQ222" s="237" t="s">
        <v>5</v>
      </c>
      <c r="AR222" s="237" t="s">
        <v>5</v>
      </c>
      <c r="AS222" s="237" t="s">
        <v>5</v>
      </c>
      <c r="AT222" s="237" t="s">
        <v>5</v>
      </c>
      <c r="AU222" s="237" t="s">
        <v>5</v>
      </c>
      <c r="AV222" s="237" t="s">
        <v>5</v>
      </c>
      <c r="AW222" s="237" t="s">
        <v>5</v>
      </c>
      <c r="AX222" s="237" t="s">
        <v>5</v>
      </c>
      <c r="AY222" s="237" t="s">
        <v>5</v>
      </c>
      <c r="AZ222" s="237" t="s">
        <v>5</v>
      </c>
      <c r="BA222" s="237" t="s">
        <v>5</v>
      </c>
      <c r="BB222" s="237" t="s">
        <v>5</v>
      </c>
      <c r="BC222" s="237" t="s">
        <v>5</v>
      </c>
      <c r="BD222" s="237" t="s">
        <v>5</v>
      </c>
      <c r="BE222" s="237" t="s">
        <v>5</v>
      </c>
      <c r="BF222" s="237" t="s">
        <v>5</v>
      </c>
      <c r="BG222" s="237" t="s">
        <v>5</v>
      </c>
      <c r="BH222" s="237" t="s">
        <v>5</v>
      </c>
      <c r="BI222" s="237" t="s">
        <v>5</v>
      </c>
      <c r="BJ222" s="237" t="s">
        <v>5</v>
      </c>
      <c r="BK222" s="237" t="s">
        <v>5</v>
      </c>
      <c r="BL222" s="237" t="s">
        <v>5</v>
      </c>
      <c r="BM222" s="237" t="s">
        <v>5</v>
      </c>
      <c r="BN222" s="506">
        <v>0</v>
      </c>
      <c r="BO222" s="507">
        <v>0</v>
      </c>
      <c r="BP222" s="504">
        <f>VLOOKUP(Table8897[[#This Row],[مؤسسات السوق المالية]],'[1]بحسب مؤسسة السوق المالية '!$D$14:$J$217,6,0)</f>
        <v>0</v>
      </c>
      <c r="BQ222" s="505">
        <f>VLOOKUP(Table8897[[#This Row],[مؤسسات السوق المالية]],'[1]بحسب مؤسسة السوق المالية '!$D$14:$J$217,7,0)</f>
        <v>0</v>
      </c>
    </row>
    <row r="223" spans="3:69" ht="45" customHeight="1">
      <c r="C223" s="324">
        <v>201</v>
      </c>
      <c r="D223" s="129" t="s">
        <v>1280</v>
      </c>
      <c r="E223" s="499"/>
      <c r="F223" s="237" t="s">
        <v>5</v>
      </c>
      <c r="G223" s="237" t="s">
        <v>5</v>
      </c>
      <c r="H223" s="237" t="s">
        <v>5</v>
      </c>
      <c r="I223" s="237" t="s">
        <v>5</v>
      </c>
      <c r="J223" s="237" t="s">
        <v>5</v>
      </c>
      <c r="K223" s="237" t="s">
        <v>5</v>
      </c>
      <c r="L223" s="237" t="s">
        <v>5</v>
      </c>
      <c r="M223" s="237" t="s">
        <v>5</v>
      </c>
      <c r="N223" s="237" t="s">
        <v>5</v>
      </c>
      <c r="O223" s="237" t="s">
        <v>5</v>
      </c>
      <c r="P223" s="237" t="s">
        <v>5</v>
      </c>
      <c r="Q223" s="237" t="s">
        <v>5</v>
      </c>
      <c r="R223" s="237" t="s">
        <v>5</v>
      </c>
      <c r="S223" s="237" t="s">
        <v>5</v>
      </c>
      <c r="T223" s="237" t="s">
        <v>5</v>
      </c>
      <c r="U223" s="237" t="s">
        <v>5</v>
      </c>
      <c r="V223" s="237" t="s">
        <v>5</v>
      </c>
      <c r="W223" s="237" t="s">
        <v>5</v>
      </c>
      <c r="X223" s="237" t="s">
        <v>5</v>
      </c>
      <c r="Y223" s="237" t="s">
        <v>5</v>
      </c>
      <c r="Z223" s="237" t="s">
        <v>5</v>
      </c>
      <c r="AA223" s="237" t="s">
        <v>5</v>
      </c>
      <c r="AB223" s="237" t="s">
        <v>5</v>
      </c>
      <c r="AC223" s="237" t="s">
        <v>5</v>
      </c>
      <c r="AD223" s="237" t="s">
        <v>5</v>
      </c>
      <c r="AE223" s="237" t="s">
        <v>5</v>
      </c>
      <c r="AF223" s="237" t="s">
        <v>5</v>
      </c>
      <c r="AG223" s="237" t="s">
        <v>5</v>
      </c>
      <c r="AH223" s="237" t="s">
        <v>5</v>
      </c>
      <c r="AI223" s="237" t="s">
        <v>5</v>
      </c>
      <c r="AJ223" s="237" t="s">
        <v>5</v>
      </c>
      <c r="AK223" s="237" t="s">
        <v>5</v>
      </c>
      <c r="AL223" s="237" t="s">
        <v>5</v>
      </c>
      <c r="AM223" s="237" t="s">
        <v>5</v>
      </c>
      <c r="AN223" s="237" t="s">
        <v>5</v>
      </c>
      <c r="AO223" s="237" t="s">
        <v>5</v>
      </c>
      <c r="AP223" s="237" t="s">
        <v>5</v>
      </c>
      <c r="AQ223" s="237" t="s">
        <v>5</v>
      </c>
      <c r="AR223" s="237" t="s">
        <v>5</v>
      </c>
      <c r="AS223" s="237" t="s">
        <v>5</v>
      </c>
      <c r="AT223" s="237" t="s">
        <v>5</v>
      </c>
      <c r="AU223" s="237" t="s">
        <v>5</v>
      </c>
      <c r="AV223" s="237" t="s">
        <v>5</v>
      </c>
      <c r="AW223" s="237" t="s">
        <v>5</v>
      </c>
      <c r="AX223" s="237" t="s">
        <v>5</v>
      </c>
      <c r="AY223" s="237" t="s">
        <v>5</v>
      </c>
      <c r="AZ223" s="237" t="s">
        <v>5</v>
      </c>
      <c r="BA223" s="237" t="s">
        <v>5</v>
      </c>
      <c r="BB223" s="237" t="s">
        <v>5</v>
      </c>
      <c r="BC223" s="237" t="s">
        <v>5</v>
      </c>
      <c r="BD223" s="237" t="s">
        <v>5</v>
      </c>
      <c r="BE223" s="237" t="s">
        <v>5</v>
      </c>
      <c r="BF223" s="237" t="s">
        <v>5</v>
      </c>
      <c r="BG223" s="237" t="s">
        <v>5</v>
      </c>
      <c r="BH223" s="237" t="s">
        <v>5</v>
      </c>
      <c r="BI223" s="237" t="s">
        <v>5</v>
      </c>
      <c r="BJ223" s="237" t="s">
        <v>5</v>
      </c>
      <c r="BK223" s="237" t="s">
        <v>5</v>
      </c>
      <c r="BL223" s="237" t="s">
        <v>5</v>
      </c>
      <c r="BM223" s="237" t="s">
        <v>5</v>
      </c>
      <c r="BN223" s="506">
        <v>0</v>
      </c>
      <c r="BO223" s="507">
        <v>0</v>
      </c>
      <c r="BP223" s="504">
        <f>VLOOKUP(Table8897[[#This Row],[مؤسسات السوق المالية]],'[1]بحسب مؤسسة السوق المالية '!$D$14:$J$217,6,0)</f>
        <v>0</v>
      </c>
      <c r="BQ223" s="505">
        <f>VLOOKUP(Table8897[[#This Row],[مؤسسات السوق المالية]],'[1]بحسب مؤسسة السوق المالية '!$D$14:$J$217,7,0)</f>
        <v>0</v>
      </c>
    </row>
    <row r="224" spans="3:69" ht="37.5" customHeight="1">
      <c r="C224" s="373"/>
      <c r="D224" s="374" t="s">
        <v>429</v>
      </c>
      <c r="E224" s="374" t="s">
        <v>430</v>
      </c>
      <c r="F224" s="372">
        <f>SUM(F11:F205)</f>
        <v>4317</v>
      </c>
      <c r="G224" s="375">
        <v>0.71</v>
      </c>
      <c r="H224" s="372">
        <f>SUM(H11:H205)</f>
        <v>4364</v>
      </c>
      <c r="I224" s="375">
        <v>0.72</v>
      </c>
      <c r="J224" s="372">
        <f>SUM(J11:J205)</f>
        <v>4316</v>
      </c>
      <c r="K224" s="375">
        <v>0.72</v>
      </c>
      <c r="L224" s="372">
        <f>SUM(L11:L205)</f>
        <v>4338</v>
      </c>
      <c r="M224" s="375">
        <v>0.72</v>
      </c>
      <c r="N224" s="372">
        <f>SUM(N11:N205)</f>
        <v>4310</v>
      </c>
      <c r="O224" s="375">
        <v>0.73</v>
      </c>
      <c r="P224" s="372">
        <f>SUM(P11:P205)</f>
        <v>4301</v>
      </c>
      <c r="Q224" s="375">
        <v>0.73</v>
      </c>
      <c r="R224" s="372">
        <f>SUM(R11:R205)</f>
        <v>4318</v>
      </c>
      <c r="S224" s="375">
        <v>0.73</v>
      </c>
      <c r="T224" s="372">
        <f>SUM(T11:T205)</f>
        <v>4329</v>
      </c>
      <c r="U224" s="375">
        <v>0.73</v>
      </c>
      <c r="V224" s="372">
        <f>SUM(V11:V205)</f>
        <v>4335</v>
      </c>
      <c r="W224" s="375">
        <v>0.73</v>
      </c>
      <c r="X224" s="372">
        <f>SUM(X11:X205)</f>
        <v>4335</v>
      </c>
      <c r="Y224" s="375">
        <v>0.73</v>
      </c>
      <c r="Z224" s="372">
        <f>SUM(Z11:Z205)</f>
        <v>4358</v>
      </c>
      <c r="AA224" s="375">
        <v>0.73</v>
      </c>
      <c r="AB224" s="372">
        <f>SUM(AB11:AB205)</f>
        <v>4403</v>
      </c>
      <c r="AC224" s="375">
        <v>0.74</v>
      </c>
      <c r="AD224" s="372">
        <f>SUM(AD11:AD205)</f>
        <v>4379</v>
      </c>
      <c r="AE224" s="375">
        <v>0.75</v>
      </c>
      <c r="AF224" s="372">
        <f>SUM(AF11:AF205)</f>
        <v>4454</v>
      </c>
      <c r="AG224" s="375">
        <v>0.76</v>
      </c>
      <c r="AH224" s="372">
        <f>SUM(AH11:AH205)</f>
        <v>4476</v>
      </c>
      <c r="AI224" s="375">
        <v>0.76</v>
      </c>
      <c r="AJ224" s="372">
        <f>SUM(AJ11:AJ205)</f>
        <v>4618</v>
      </c>
      <c r="AK224" s="375">
        <v>0.77</v>
      </c>
      <c r="AL224" s="372">
        <f>SUM(AL11:AL205)</f>
        <v>4761</v>
      </c>
      <c r="AM224" s="375">
        <v>0.77</v>
      </c>
      <c r="AN224" s="372">
        <f>SUM(AN11:AN205)</f>
        <v>4774</v>
      </c>
      <c r="AO224" s="375">
        <v>0.77</v>
      </c>
      <c r="AP224" s="372">
        <f>SUM(AP11:AP205)</f>
        <v>5100</v>
      </c>
      <c r="AQ224" s="375">
        <v>0.77</v>
      </c>
      <c r="AR224" s="372">
        <f>SUM(AR11:AR205)</f>
        <v>5087</v>
      </c>
      <c r="AS224" s="375">
        <v>0.77</v>
      </c>
      <c r="AT224" s="372">
        <f>SUM(AT11:AT205)</f>
        <v>5235</v>
      </c>
      <c r="AU224" s="375">
        <v>0.77</v>
      </c>
      <c r="AV224" s="372">
        <f>SUM(AV11:AV205)</f>
        <v>5403</v>
      </c>
      <c r="AW224" s="375">
        <v>0.77</v>
      </c>
      <c r="AX224" s="372">
        <f>SUM(AX11:AX205)</f>
        <v>5504</v>
      </c>
      <c r="AY224" s="375">
        <v>0.75</v>
      </c>
      <c r="AZ224" s="372">
        <f>SUM(AZ11:AZ205)</f>
        <v>5511</v>
      </c>
      <c r="BA224" s="375">
        <v>0.77</v>
      </c>
      <c r="BB224" s="372">
        <f>SUM(BB11:BB205)</f>
        <v>5669</v>
      </c>
      <c r="BC224" s="375">
        <v>0.76</v>
      </c>
      <c r="BD224" s="372">
        <f>SUM(BD11:BD205)</f>
        <v>5761</v>
      </c>
      <c r="BE224" s="375">
        <v>0.77</v>
      </c>
      <c r="BF224" s="372">
        <f>SUM(BF11:BF205)</f>
        <v>5994</v>
      </c>
      <c r="BG224" s="375">
        <v>0.76</v>
      </c>
      <c r="BH224" s="372">
        <f>SUM(BH11:BH205)</f>
        <v>6206</v>
      </c>
      <c r="BI224" s="375">
        <v>0.77</v>
      </c>
      <c r="BJ224" s="372">
        <f>SUM(BJ11:BJ223)</f>
        <v>6532</v>
      </c>
      <c r="BK224" s="375">
        <v>0.77</v>
      </c>
      <c r="BL224" s="372">
        <f>SUBTOTAL(109,Table8897[العدد Number
 الربع الأول عام 2025م
Quarter 1-2025])</f>
        <v>6807</v>
      </c>
      <c r="BM224" s="375">
        <v>0.77190000000000003</v>
      </c>
      <c r="BN224" s="372">
        <f>SUBTOTAL(109,Table8897[العدد Number
 الربع الثاني عام 2025م
Quarter 2-2025])</f>
        <v>7006</v>
      </c>
      <c r="BO224" s="375">
        <v>0.78</v>
      </c>
      <c r="BP224" s="372">
        <f>SUBTOTAL(109,Table8897[العدد Number
 الربع الثالث عام 2025م
Quarter 3-2025])</f>
        <v>7196</v>
      </c>
      <c r="BQ224" s="375">
        <v>0.76737076153418571</v>
      </c>
    </row>
    <row r="225" spans="3:67" ht="37.5" customHeight="1">
      <c r="F225" s="102"/>
      <c r="G225" s="181"/>
      <c r="H225" s="181"/>
      <c r="I225" s="181"/>
      <c r="J225" s="181"/>
      <c r="K225" s="181"/>
      <c r="L225" s="181"/>
      <c r="M225" s="181"/>
      <c r="N225" s="181"/>
      <c r="O225" s="181"/>
      <c r="P225" s="181"/>
      <c r="Q225" s="181"/>
      <c r="R225" s="181"/>
      <c r="S225" s="181"/>
      <c r="T225" s="181"/>
      <c r="U225" s="181"/>
      <c r="V225" s="181"/>
      <c r="W225" s="181"/>
      <c r="X225" s="181"/>
      <c r="Y225" s="181"/>
      <c r="Z225" s="181"/>
      <c r="AA225" s="181"/>
      <c r="AB225" s="181"/>
      <c r="AC225" s="181"/>
      <c r="AD225" s="181"/>
      <c r="AE225" s="181"/>
      <c r="AF225" s="181"/>
      <c r="AG225" s="181"/>
      <c r="AH225" s="181"/>
      <c r="AI225" s="181"/>
      <c r="AJ225" s="49"/>
      <c r="AK225" s="181"/>
      <c r="AL225" s="49"/>
      <c r="AM225" s="181"/>
      <c r="AO225" s="181"/>
      <c r="AQ225" s="181"/>
      <c r="AU225" s="98"/>
      <c r="BJ225" s="6"/>
    </row>
    <row r="226" spans="3:67" ht="37.5" customHeight="1">
      <c r="C226" s="160" t="s">
        <v>6</v>
      </c>
      <c r="BO226" s="98" t="s">
        <v>12</v>
      </c>
    </row>
    <row r="227" spans="3:67" ht="37.5" customHeight="1">
      <c r="C227" s="300" t="s">
        <v>397</v>
      </c>
      <c r="D227" s="102"/>
      <c r="E227" s="102"/>
      <c r="F227" s="102"/>
      <c r="G227" s="98"/>
      <c r="H227" s="24"/>
      <c r="J227" s="24"/>
      <c r="L227" s="24"/>
      <c r="M227" s="98"/>
      <c r="N227" s="24"/>
      <c r="P227" s="24"/>
      <c r="R227" s="24"/>
      <c r="T227" s="24"/>
      <c r="V227" s="24"/>
      <c r="X227" s="24"/>
      <c r="Z227" s="24"/>
      <c r="AB227" s="24"/>
      <c r="AD227" s="24"/>
      <c r="AF227" s="24"/>
      <c r="AH227" s="24"/>
      <c r="AJ227" s="24"/>
      <c r="AL227" s="24"/>
      <c r="AN227" s="24"/>
      <c r="AU227" s="98"/>
    </row>
    <row r="228" spans="3:67" ht="37.5" customHeight="1">
      <c r="D228" s="98"/>
      <c r="E228" s="98"/>
      <c r="F228" s="98"/>
      <c r="G228" s="98"/>
      <c r="H228" s="98"/>
      <c r="M228" s="98"/>
      <c r="N228" s="98"/>
      <c r="AU228" s="98"/>
    </row>
    <row r="229" spans="3:67">
      <c r="D229" s="98"/>
      <c r="E229" s="98"/>
      <c r="F229" s="98"/>
      <c r="G229" s="98"/>
      <c r="H229" s="98"/>
      <c r="M229" s="98"/>
      <c r="N229" s="98"/>
    </row>
    <row r="230" spans="3:67">
      <c r="D230" s="98"/>
      <c r="E230" s="98"/>
      <c r="F230" s="98"/>
      <c r="G230" s="98"/>
      <c r="H230" s="98"/>
      <c r="M230" s="98"/>
      <c r="N230" s="98"/>
    </row>
    <row r="231" spans="3:67">
      <c r="AT231" s="98"/>
    </row>
    <row r="236" spans="3:67">
      <c r="D236" s="98"/>
      <c r="E236" s="98"/>
      <c r="F236" s="98"/>
    </row>
    <row r="237" spans="3:67">
      <c r="D237" s="98"/>
      <c r="E237" s="98"/>
      <c r="F237" s="98"/>
    </row>
    <row r="240" spans="3:67">
      <c r="D240" s="98"/>
      <c r="E240" s="98"/>
      <c r="F240" s="98"/>
    </row>
    <row r="241" spans="4:6">
      <c r="D241" s="98"/>
      <c r="E241" s="98"/>
      <c r="F241" s="98"/>
    </row>
    <row r="242" spans="4:6">
      <c r="D242" s="98"/>
      <c r="E242" s="98"/>
      <c r="F242" s="98"/>
    </row>
    <row r="243" spans="4:6">
      <c r="D243" s="98"/>
      <c r="E243" s="98"/>
      <c r="F243" s="98"/>
    </row>
    <row r="244" spans="4:6">
      <c r="D244" s="98"/>
      <c r="E244" s="98"/>
      <c r="F244" s="98"/>
    </row>
    <row r="245" spans="4:6">
      <c r="D245" s="98"/>
      <c r="E245" s="98"/>
      <c r="F245" s="98"/>
    </row>
    <row r="246" spans="4:6">
      <c r="D246" s="98"/>
      <c r="E246" s="98"/>
      <c r="F246" s="98"/>
    </row>
    <row r="247" spans="4:6">
      <c r="D247" s="98"/>
      <c r="E247" s="98"/>
      <c r="F247" s="98"/>
    </row>
    <row r="248" spans="4:6">
      <c r="D248" s="98"/>
      <c r="E248" s="98"/>
      <c r="F248" s="98"/>
    </row>
  </sheetData>
  <protectedRanges>
    <protectedRange sqref="F10:AX10 AZ10 BB10:BQ10" name="Range1"/>
    <protectedRange sqref="C226" name="Range1_2"/>
    <protectedRange sqref="AJ225 AL225 AP225 BO226" name="Range1_5_2"/>
    <protectedRange sqref="M224 G224 K224 I224" name="Range1_4_1"/>
    <protectedRange sqref="S224 W224 U224" name="table 2_1_1_2"/>
    <protectedRange sqref="BJ224 BF224 BH224 BL224 BN224 BD224 BB224 AZ224 AX224 X224:AV224 V224 T224 N224:R224 L224 J224 H224 F224 BP224" name="table 1_1_2"/>
    <protectedRange sqref="F104:M104 F102:I103 F101:AN101 F63:I87 F96:I100 F88:BC95 F107:BE115 F116:I141 F148:I159 F160:BK165 F166:BE171 F172:BK190 F191:I193 F196:I207" name="Range1_4"/>
    <protectedRange sqref="F19:AC19 P210:Q210 F209:O210 T216:U217 F212:S217 X18:AC18 F18:U18 AD18:AG19 AH212:AI218 X212:AG217 N196:S205 F20:AI27 X210:AI210 X64:AI64 X68:AI68 X102:AI102 X78:AK78 AJ21:AK27 AM21:AM27 AL19:AL27 AO21:AO23 AN19:AN23 X79:AM79 AN24:AO27 AQ21:AQ23 AP19:AP23 AS21:AS23 AR19:AR23 X63:AS63 AN64:AR64 X65:AR67 X69:AR69 AP24:AS45 X103:AU104 AJ15:AU15 X80:AU87 N63:S87 X70:AU77 N102:S104 AO101:AU101 AS64:AS69 AN106:AU106 P106:S106 F28:AO45 X96:AU100 N96:S100 X106:AI106 X116:AI141 N116:S141 X148:AI159 N148:S159 AT21:AU69 F46:AS62 AH11:AI19 F11:AG17 N191:S193 X191:AI193 R206:S211 N206:Q207 X196:AI207 F218:AG218 F219:BO223" name="table 2_1_1"/>
    <protectedRange sqref="AJ106:AM106" name="جدول 2"/>
    <protectedRange sqref="AJ118:AU118" name="جدول 2_2"/>
    <protectedRange sqref="AJ119:AU119" name="جدول 2_3"/>
    <protectedRange sqref="AJ120:AU120" name="جدول 2_4"/>
    <protectedRange sqref="AJ121:AU121" name="جدول 2_5"/>
    <protectedRange sqref="AJ123:AU123" name="جدول 2_6"/>
    <protectedRange sqref="AJ122:AU122" name="جدول 2_7"/>
    <protectedRange sqref="AJ124:AO124 AN125:AO125 AP124:AU125" name="جدول 2_8"/>
    <protectedRange sqref="AJ125:AM125" name="جدول 2_9"/>
    <protectedRange sqref="AJ126:AU126" name="جدول 2_10"/>
    <protectedRange sqref="AJ127:AU127" name="جدول 2_11"/>
    <protectedRange sqref="AJ128:AU128" name="جدول 2_12"/>
    <protectedRange sqref="AJ116:AU116 AJ129:AU134" name="جدول 2_13"/>
    <protectedRange sqref="AJ135:AU135" name="جدول 2_14"/>
    <protectedRange sqref="AJ136:AU136" name="جدول 2_15"/>
    <protectedRange sqref="AJ137:AU137" name="جدول 2_16"/>
    <protectedRange sqref="AJ138:AU140" name="جدول 2_17"/>
    <protectedRange sqref="AJ141:AU141" name="جدول 2_18"/>
    <protectedRange sqref="AJ148:AU148" name="جدول 2_19"/>
    <protectedRange sqref="AJ149:AU149" name="جدول 2_20"/>
    <protectedRange sqref="AJ150:AU150" name="جدول 2_21"/>
    <protectedRange sqref="AJ151:AU159 AV197:AW197 AJ191:AU192 AJ197:AU202" name="جدول 2_22"/>
    <protectedRange sqref="AJ203:AU203" name="جدول 2_23"/>
    <protectedRange sqref="AJ193:AU193" name="جدول 2_24"/>
    <protectedRange sqref="AJ196:AU196 AJ204:AU205" name="جدول 2_25"/>
    <protectedRange sqref="AJ206:AU206" name="جدول 2_26"/>
    <protectedRange sqref="AJ207:AM207 AL208:AM208 AN207:AU208" name="جدول 2_27"/>
    <protectedRange sqref="AJ208:AK208" name="جدول 2_28"/>
    <protectedRange sqref="AJ209:AU211" name="جدول 2_29"/>
    <protectedRange sqref="AJ212:AU212" name="جدول 2_31"/>
    <protectedRange sqref="AJ213:AU215" name="جدول 2_32"/>
    <protectedRange sqref="AJ218:AU218" name="جدول 2_33"/>
    <protectedRange sqref="AJ216:AU217" name="جدول 2_34"/>
    <protectedRange sqref="AJ11:AU11" name="جدول 2_35"/>
    <protectedRange sqref="AJ12:AU14" name="جدول 2_36"/>
    <protectedRange sqref="AJ16:AU16" name="جدول 2_38"/>
    <protectedRange sqref="AJ17:AU17" name="جدول 2_39"/>
    <protectedRange sqref="AJ18:AU18" name="جدول 2_40"/>
    <protectedRange sqref="AJ19:AK19 AM19 AO19 AQ19 AS19:AU19" name="جدول 2_41"/>
    <protectedRange sqref="AJ20:AK20 AM20 AO20 AQ20 AS20:AU20" name="جدول 2_42"/>
    <protectedRange sqref="AJ64:AM64" name="جدول 2_51"/>
    <protectedRange sqref="AJ68:AR68" name="جدول 2_52"/>
    <protectedRange sqref="AJ102:AU102" name="جدول 2_53"/>
    <protectedRange sqref="AL78:AO78 AN79:AO79 AP78:AU79" name="جدول 2_37"/>
    <protectedRange sqref="BJ129:BK129" name="Range2_1"/>
    <protectedRange sqref="BJ166:BK168" name="Range2"/>
    <protectedRange sqref="BJ169:BK171" name="Range2_2"/>
  </protectedRanges>
  <phoneticPr fontId="82" type="noConversion"/>
  <conditionalFormatting sqref="D10:D223">
    <cfRule type="duplicateValues" dxfId="812" priority="42"/>
  </conditionalFormatting>
  <conditionalFormatting sqref="D11:D223">
    <cfRule type="duplicateValues" dxfId="811" priority="43"/>
  </conditionalFormatting>
  <pageMargins left="0.25" right="0.25" top="0.75" bottom="0.75" header="0.3" footer="0.3"/>
  <pageSetup paperSize="9" orientation="portrait" r:id="rId1"/>
  <headerFooter>
    <oddFooter>&amp;C&amp;"Calibri"&amp;11&amp;K000000&amp;"Calibri"&amp;11&amp;K000000&amp;10&amp;K663300Classification: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BEB88-2F95-4CC1-B6A4-F3D838A85E76}">
  <sheetPr codeName="Sheet3">
    <pageSetUpPr autoPageBreaks="0" fitToPage="1"/>
  </sheetPr>
  <dimension ref="A1:BJ47"/>
  <sheetViews>
    <sheetView rightToLeft="1" topLeftCell="AZ10" workbookViewId="0">
      <selection activeCell="BJ20" sqref="BJ20"/>
    </sheetView>
  </sheetViews>
  <sheetFormatPr defaultColWidth="8.85546875" defaultRowHeight="15"/>
  <cols>
    <col min="1" max="2" width="8.85546875" style="98"/>
    <col min="3" max="3" width="5.42578125" style="98" customWidth="1"/>
    <col min="4" max="5" width="60" style="99" customWidth="1"/>
    <col min="6" max="6" width="25.85546875" style="99" customWidth="1"/>
    <col min="7" max="8" width="25.85546875" style="97" customWidth="1"/>
    <col min="9" max="12" width="25.85546875" style="98" customWidth="1"/>
    <col min="13" max="13" width="25.85546875" style="11" customWidth="1"/>
    <col min="14" max="14" width="25.85546875" style="12" customWidth="1"/>
    <col min="15" max="26" width="25.85546875" style="98" customWidth="1"/>
    <col min="27" max="29" width="25.140625" style="98" customWidth="1"/>
    <col min="30" max="34" width="14.42578125" style="98" customWidth="1"/>
    <col min="35" max="35" width="13.42578125" style="98" customWidth="1"/>
    <col min="36" max="36" width="17.85546875" style="98" bestFit="1" customWidth="1"/>
    <col min="37" max="37" width="13.42578125" style="98" customWidth="1"/>
    <col min="38" max="38" width="17.85546875" style="98" bestFit="1" customWidth="1"/>
    <col min="39" max="39" width="13.42578125" style="98" customWidth="1"/>
    <col min="40" max="40" width="15.140625" style="98" customWidth="1"/>
    <col min="41" max="41" width="13.140625" style="98" customWidth="1"/>
    <col min="42" max="42" width="15.42578125" style="98" customWidth="1"/>
    <col min="43" max="43" width="13.140625" style="98" customWidth="1"/>
    <col min="44" max="44" width="15" style="98" customWidth="1"/>
    <col min="45" max="45" width="15" style="25" customWidth="1"/>
    <col min="46" max="46" width="15" style="97" customWidth="1"/>
    <col min="47" max="49" width="16.28515625" style="97" customWidth="1"/>
    <col min="50" max="50" width="16.28515625" style="98" customWidth="1"/>
    <col min="51" max="58" width="15.5703125" style="98" customWidth="1"/>
    <col min="59" max="62" width="15.140625" style="98" customWidth="1"/>
    <col min="63" max="16384" width="8.85546875" style="98"/>
  </cols>
  <sheetData>
    <row r="1" spans="3:62">
      <c r="G1" s="135"/>
      <c r="H1" s="99"/>
      <c r="I1" s="99"/>
      <c r="J1" s="135"/>
      <c r="K1" s="99"/>
      <c r="L1" s="99"/>
      <c r="M1" s="135"/>
      <c r="N1" s="99"/>
      <c r="O1" s="99"/>
      <c r="P1" s="135"/>
      <c r="Q1" s="99"/>
      <c r="R1" s="99"/>
      <c r="S1" s="135"/>
      <c r="T1" s="99"/>
      <c r="U1" s="99"/>
      <c r="V1" s="135"/>
      <c r="W1" s="99"/>
      <c r="X1" s="99"/>
      <c r="Y1" s="135"/>
      <c r="Z1" s="99"/>
    </row>
    <row r="2" spans="3:62">
      <c r="G2" s="135"/>
      <c r="H2" s="99"/>
      <c r="I2" s="99"/>
      <c r="J2" s="135"/>
      <c r="K2" s="99"/>
      <c r="L2" s="99"/>
      <c r="M2" s="135"/>
      <c r="N2" s="99"/>
      <c r="O2" s="99"/>
      <c r="P2" s="135"/>
      <c r="Q2" s="99"/>
      <c r="R2" s="99"/>
      <c r="S2" s="135"/>
      <c r="T2" s="99"/>
      <c r="U2" s="99"/>
      <c r="V2" s="135"/>
      <c r="W2" s="99"/>
      <c r="X2" s="99"/>
      <c r="Y2" s="135"/>
      <c r="Z2" s="99"/>
    </row>
    <row r="3" spans="3:62">
      <c r="G3" s="99"/>
      <c r="H3" s="99"/>
      <c r="I3" s="99"/>
      <c r="J3" s="99"/>
      <c r="K3" s="99"/>
      <c r="L3" s="99"/>
      <c r="M3" s="99"/>
      <c r="N3" s="99"/>
      <c r="O3" s="99"/>
      <c r="P3" s="99"/>
      <c r="Q3" s="99"/>
      <c r="R3" s="99"/>
      <c r="S3" s="99"/>
      <c r="T3" s="99"/>
      <c r="U3" s="99"/>
      <c r="V3" s="99"/>
      <c r="W3" s="99"/>
      <c r="X3" s="99"/>
      <c r="Y3" s="99"/>
      <c r="Z3" s="99"/>
    </row>
    <row r="4" spans="3:62">
      <c r="F4" s="127"/>
      <c r="G4" s="127"/>
      <c r="H4" s="127"/>
      <c r="I4" s="127"/>
      <c r="J4" s="127"/>
      <c r="K4" s="127"/>
      <c r="L4" s="127"/>
      <c r="M4" s="127"/>
      <c r="N4" s="127"/>
      <c r="O4" s="127"/>
      <c r="P4" s="127"/>
      <c r="Q4" s="127"/>
      <c r="R4" s="127"/>
      <c r="S4" s="127"/>
      <c r="T4" s="127"/>
      <c r="U4" s="127"/>
      <c r="V4" s="127"/>
      <c r="W4" s="127"/>
      <c r="X4" s="127"/>
      <c r="Y4" s="127"/>
      <c r="Z4" s="127"/>
    </row>
    <row r="5" spans="3:62">
      <c r="G5" s="135"/>
      <c r="H5" s="135"/>
      <c r="I5" s="99"/>
      <c r="J5" s="99"/>
      <c r="K5" s="99"/>
      <c r="L5" s="99"/>
      <c r="M5" s="99"/>
      <c r="N5" s="99"/>
      <c r="O5" s="99"/>
      <c r="P5" s="99"/>
      <c r="Q5" s="99"/>
      <c r="R5" s="99"/>
      <c r="S5" s="99"/>
      <c r="T5" s="99"/>
      <c r="U5" s="99"/>
      <c r="V5" s="99"/>
      <c r="W5" s="99"/>
      <c r="X5" s="99"/>
      <c r="Y5" s="99"/>
      <c r="Z5" s="99"/>
    </row>
    <row r="6" spans="3:62">
      <c r="G6" s="135"/>
      <c r="H6" s="135"/>
      <c r="I6" s="99"/>
      <c r="J6" s="135"/>
      <c r="K6" s="135"/>
      <c r="L6" s="99"/>
      <c r="M6" s="135"/>
      <c r="N6" s="135"/>
      <c r="O6" s="99"/>
      <c r="P6" s="135"/>
      <c r="Q6" s="135"/>
      <c r="R6" s="99"/>
      <c r="S6" s="99"/>
      <c r="T6" s="99"/>
      <c r="U6" s="99"/>
      <c r="V6" s="99"/>
      <c r="W6" s="99"/>
      <c r="X6" s="99"/>
      <c r="Y6" s="99"/>
      <c r="Z6" s="99"/>
    </row>
    <row r="7" spans="3:62">
      <c r="G7" s="135"/>
      <c r="H7" s="135"/>
      <c r="I7" s="99"/>
      <c r="J7" s="135"/>
      <c r="K7" s="135"/>
      <c r="L7" s="99"/>
      <c r="M7" s="99"/>
      <c r="N7" s="99"/>
      <c r="O7" s="99"/>
      <c r="P7" s="99"/>
      <c r="Q7" s="99"/>
      <c r="R7" s="99"/>
      <c r="S7" s="99"/>
      <c r="T7" s="99"/>
      <c r="U7" s="99"/>
      <c r="V7" s="99"/>
      <c r="W7" s="99"/>
      <c r="X7" s="99"/>
      <c r="Y7" s="99"/>
      <c r="Z7" s="99"/>
    </row>
    <row r="8" spans="3:62" ht="20.25" customHeight="1">
      <c r="M8" s="98"/>
      <c r="N8" s="98"/>
    </row>
    <row r="9" spans="3:62" ht="69" customHeight="1">
      <c r="C9" s="10"/>
      <c r="D9" s="10"/>
      <c r="E9" s="10"/>
      <c r="F9" s="10"/>
      <c r="G9" s="180" t="s">
        <v>38</v>
      </c>
      <c r="H9" s="103"/>
      <c r="I9" s="103"/>
      <c r="J9" s="103"/>
      <c r="K9" s="103"/>
      <c r="L9" s="103"/>
      <c r="M9" s="103"/>
      <c r="N9" s="103"/>
      <c r="O9" s="103"/>
      <c r="P9" s="50"/>
      <c r="Q9" s="50"/>
      <c r="R9" s="50"/>
      <c r="S9" s="50"/>
      <c r="T9" s="50"/>
      <c r="U9" s="50"/>
      <c r="V9" s="50"/>
      <c r="W9" s="50"/>
      <c r="X9" s="50"/>
      <c r="Y9" s="50"/>
      <c r="Z9" s="50"/>
      <c r="AA9" s="50"/>
      <c r="AB9" s="50"/>
      <c r="AC9" s="50"/>
      <c r="AD9" s="50"/>
      <c r="AE9" s="50"/>
      <c r="AF9" s="50"/>
    </row>
    <row r="10" spans="3:62" ht="36" customHeight="1">
      <c r="C10" s="32"/>
      <c r="D10" s="32"/>
      <c r="E10" s="32"/>
      <c r="F10" s="32"/>
      <c r="G10" s="32"/>
      <c r="H10" s="32"/>
      <c r="I10" s="32"/>
      <c r="J10" s="32"/>
      <c r="K10" s="32"/>
      <c r="L10" s="32"/>
      <c r="M10" s="32"/>
      <c r="N10" s="32"/>
      <c r="O10" s="32"/>
      <c r="P10" s="32"/>
      <c r="Q10" s="32"/>
      <c r="R10" s="32"/>
      <c r="S10" s="32"/>
      <c r="T10" s="32"/>
      <c r="U10" s="32"/>
      <c r="V10" s="32"/>
      <c r="W10" s="32"/>
      <c r="X10" s="32"/>
      <c r="Y10" s="32"/>
      <c r="Z10" s="32"/>
    </row>
    <row r="11" spans="3:62" ht="141" customHeight="1" thickBot="1">
      <c r="C11" s="161" t="s">
        <v>4</v>
      </c>
      <c r="D11" s="162" t="s">
        <v>419</v>
      </c>
      <c r="E11" s="309" t="s">
        <v>420</v>
      </c>
      <c r="F11" s="137" t="s">
        <v>231</v>
      </c>
      <c r="G11" s="137" t="s">
        <v>232</v>
      </c>
      <c r="H11" s="137" t="s">
        <v>233</v>
      </c>
      <c r="I11" s="137" t="s">
        <v>234</v>
      </c>
      <c r="J11" s="137" t="s">
        <v>235</v>
      </c>
      <c r="K11" s="137" t="s">
        <v>236</v>
      </c>
      <c r="L11" s="137" t="s">
        <v>237</v>
      </c>
      <c r="M11" s="137" t="s">
        <v>238</v>
      </c>
      <c r="N11" s="137" t="s">
        <v>239</v>
      </c>
      <c r="O11" s="137" t="s">
        <v>240</v>
      </c>
      <c r="P11" s="137" t="s">
        <v>241</v>
      </c>
      <c r="Q11" s="137" t="s">
        <v>242</v>
      </c>
      <c r="R11" s="137" t="s">
        <v>243</v>
      </c>
      <c r="S11" s="137" t="s">
        <v>244</v>
      </c>
      <c r="T11" s="137" t="s">
        <v>245</v>
      </c>
      <c r="U11" s="137" t="s">
        <v>246</v>
      </c>
      <c r="V11" s="137" t="s">
        <v>247</v>
      </c>
      <c r="W11" s="137" t="s">
        <v>248</v>
      </c>
      <c r="X11" s="137" t="s">
        <v>249</v>
      </c>
      <c r="Y11" s="137" t="s">
        <v>250</v>
      </c>
      <c r="Z11" s="138" t="s">
        <v>251</v>
      </c>
      <c r="AA11" s="137" t="s">
        <v>254</v>
      </c>
      <c r="AB11" s="137" t="s">
        <v>255</v>
      </c>
      <c r="AC11" s="138" t="s">
        <v>256</v>
      </c>
      <c r="AD11" s="137" t="s">
        <v>273</v>
      </c>
      <c r="AE11" s="137" t="s">
        <v>274</v>
      </c>
      <c r="AF11" s="137" t="s">
        <v>275</v>
      </c>
      <c r="AG11" s="137" t="s">
        <v>311</v>
      </c>
      <c r="AH11" s="137" t="s">
        <v>310</v>
      </c>
      <c r="AI11" s="137" t="s">
        <v>308</v>
      </c>
      <c r="AJ11" s="137" t="s">
        <v>312</v>
      </c>
      <c r="AK11" s="137" t="s">
        <v>313</v>
      </c>
      <c r="AL11" s="137" t="s">
        <v>314</v>
      </c>
      <c r="AM11" s="137" t="s">
        <v>337</v>
      </c>
      <c r="AN11" s="137" t="s">
        <v>339</v>
      </c>
      <c r="AO11" s="138" t="s">
        <v>338</v>
      </c>
      <c r="AP11" s="247" t="s">
        <v>353</v>
      </c>
      <c r="AQ11" s="247" t="s">
        <v>354</v>
      </c>
      <c r="AR11" s="248" t="s">
        <v>356</v>
      </c>
      <c r="AS11" s="247" t="s">
        <v>371</v>
      </c>
      <c r="AT11" s="247" t="s">
        <v>372</v>
      </c>
      <c r="AU11" s="248" t="s">
        <v>384</v>
      </c>
      <c r="AV11" s="247" t="s">
        <v>385</v>
      </c>
      <c r="AW11" s="247" t="s">
        <v>386</v>
      </c>
      <c r="AX11" s="248" t="s">
        <v>387</v>
      </c>
      <c r="AY11" s="247" t="s">
        <v>399</v>
      </c>
      <c r="AZ11" s="247" t="s">
        <v>400</v>
      </c>
      <c r="BA11" s="248" t="s">
        <v>401</v>
      </c>
      <c r="BB11" s="247" t="s">
        <v>441</v>
      </c>
      <c r="BC11" s="247" t="s">
        <v>442</v>
      </c>
      <c r="BD11" s="248" t="s">
        <v>443</v>
      </c>
      <c r="BE11" s="247" t="s">
        <v>1097</v>
      </c>
      <c r="BF11" s="247" t="s">
        <v>1098</v>
      </c>
      <c r="BG11" s="248" t="s">
        <v>1099</v>
      </c>
      <c r="BH11" s="247" t="s">
        <v>1242</v>
      </c>
      <c r="BI11" s="247" t="s">
        <v>1243</v>
      </c>
      <c r="BJ11" s="248" t="s">
        <v>1244</v>
      </c>
    </row>
    <row r="12" spans="3:62" ht="36.75" customHeight="1" thickBot="1">
      <c r="C12" s="158">
        <v>1</v>
      </c>
      <c r="D12" s="129" t="s">
        <v>418</v>
      </c>
      <c r="E12" s="129" t="s">
        <v>417</v>
      </c>
      <c r="F12" s="133" t="s">
        <v>5</v>
      </c>
      <c r="G12" s="133" t="s">
        <v>5</v>
      </c>
      <c r="H12" s="133" t="s">
        <v>5</v>
      </c>
      <c r="I12" s="133" t="s">
        <v>5</v>
      </c>
      <c r="J12" s="133" t="s">
        <v>5</v>
      </c>
      <c r="K12" s="133" t="s">
        <v>5</v>
      </c>
      <c r="L12" s="133" t="s">
        <v>5</v>
      </c>
      <c r="M12" s="133" t="s">
        <v>5</v>
      </c>
      <c r="N12" s="133" t="s">
        <v>5</v>
      </c>
      <c r="O12" s="133" t="s">
        <v>5</v>
      </c>
      <c r="P12" s="133" t="s">
        <v>5</v>
      </c>
      <c r="Q12" s="133" t="s">
        <v>5</v>
      </c>
      <c r="R12" s="133" t="s">
        <v>5</v>
      </c>
      <c r="S12" s="133" t="s">
        <v>5</v>
      </c>
      <c r="T12" s="133" t="s">
        <v>5</v>
      </c>
      <c r="U12" s="133" t="s">
        <v>5</v>
      </c>
      <c r="V12" s="133" t="s">
        <v>5</v>
      </c>
      <c r="W12" s="133" t="s">
        <v>5</v>
      </c>
      <c r="X12" s="133">
        <v>3</v>
      </c>
      <c r="Y12" s="133">
        <v>0</v>
      </c>
      <c r="Z12" s="167">
        <v>1</v>
      </c>
      <c r="AA12" s="133">
        <v>7</v>
      </c>
      <c r="AB12" s="133">
        <v>1</v>
      </c>
      <c r="AC12" s="167">
        <v>0.88</v>
      </c>
      <c r="AD12" s="133">
        <v>9</v>
      </c>
      <c r="AE12" s="133">
        <v>1</v>
      </c>
      <c r="AF12" s="167">
        <v>0.8</v>
      </c>
      <c r="AG12" s="133">
        <v>8</v>
      </c>
      <c r="AH12" s="133">
        <v>1</v>
      </c>
      <c r="AI12" s="167">
        <v>0.78</v>
      </c>
      <c r="AJ12" s="133">
        <v>8</v>
      </c>
      <c r="AK12" s="133">
        <v>1</v>
      </c>
      <c r="AL12" s="167">
        <v>0.78</v>
      </c>
      <c r="AM12" s="133">
        <v>10</v>
      </c>
      <c r="AN12" s="133">
        <v>2</v>
      </c>
      <c r="AO12" s="167">
        <v>0.83</v>
      </c>
      <c r="AP12" s="133">
        <v>15</v>
      </c>
      <c r="AQ12" s="133">
        <v>1</v>
      </c>
      <c r="AR12" s="167">
        <v>0.69</v>
      </c>
      <c r="AS12" s="133">
        <v>14</v>
      </c>
      <c r="AT12" s="133">
        <v>1</v>
      </c>
      <c r="AU12" s="167">
        <v>0.67</v>
      </c>
      <c r="AV12" s="275">
        <v>15</v>
      </c>
      <c r="AW12" s="275">
        <v>1</v>
      </c>
      <c r="AX12" s="276">
        <v>0.69</v>
      </c>
      <c r="AY12" s="275">
        <v>18</v>
      </c>
      <c r="AZ12" s="275">
        <v>1</v>
      </c>
      <c r="BA12" s="276">
        <v>0.63</v>
      </c>
      <c r="BB12" s="275">
        <v>18</v>
      </c>
      <c r="BC12" s="275">
        <v>1</v>
      </c>
      <c r="BD12" s="276">
        <v>0.63</v>
      </c>
      <c r="BE12" s="432">
        <v>20</v>
      </c>
      <c r="BF12" s="432">
        <v>1</v>
      </c>
      <c r="BG12" s="175">
        <v>0.67</v>
      </c>
      <c r="BH12" s="433">
        <v>20</v>
      </c>
      <c r="BI12" s="433">
        <v>1</v>
      </c>
      <c r="BJ12" s="434">
        <v>0.67</v>
      </c>
    </row>
    <row r="13" spans="3:62" ht="33.6" customHeight="1" thickBot="1">
      <c r="C13" s="158">
        <v>2</v>
      </c>
      <c r="D13" s="129" t="s">
        <v>423</v>
      </c>
      <c r="E13" s="129" t="s">
        <v>424</v>
      </c>
      <c r="F13" s="131">
        <v>2</v>
      </c>
      <c r="G13" s="131">
        <v>1</v>
      </c>
      <c r="H13" s="139">
        <v>0.67</v>
      </c>
      <c r="I13" s="131">
        <v>2</v>
      </c>
      <c r="J13" s="131">
        <v>1</v>
      </c>
      <c r="K13" s="139">
        <v>0.67</v>
      </c>
      <c r="L13" s="131">
        <v>3</v>
      </c>
      <c r="M13" s="131">
        <v>0</v>
      </c>
      <c r="N13" s="139">
        <v>0.33</v>
      </c>
      <c r="O13" s="131">
        <v>2</v>
      </c>
      <c r="P13" s="131">
        <v>1</v>
      </c>
      <c r="Q13" s="130">
        <v>0.33</v>
      </c>
      <c r="R13" s="131">
        <v>2</v>
      </c>
      <c r="S13" s="131">
        <v>1</v>
      </c>
      <c r="T13" s="130">
        <v>0.33</v>
      </c>
      <c r="U13" s="131">
        <v>2</v>
      </c>
      <c r="V13" s="131">
        <v>1</v>
      </c>
      <c r="W13" s="130">
        <v>0.33329999999999999</v>
      </c>
      <c r="X13" s="131">
        <v>2</v>
      </c>
      <c r="Y13" s="131">
        <v>1</v>
      </c>
      <c r="Z13" s="168">
        <v>0.33329999999999999</v>
      </c>
      <c r="AA13" s="131">
        <v>2</v>
      </c>
      <c r="AB13" s="131">
        <v>1</v>
      </c>
      <c r="AC13" s="168">
        <v>0.33</v>
      </c>
      <c r="AD13" s="131">
        <v>2</v>
      </c>
      <c r="AE13" s="131">
        <v>1</v>
      </c>
      <c r="AF13" s="168">
        <v>0.67</v>
      </c>
      <c r="AG13" s="131">
        <v>2</v>
      </c>
      <c r="AH13" s="131">
        <v>1</v>
      </c>
      <c r="AI13" s="168">
        <v>0.67</v>
      </c>
      <c r="AJ13" s="131">
        <v>2</v>
      </c>
      <c r="AK13" s="131">
        <v>1</v>
      </c>
      <c r="AL13" s="168">
        <v>0.67</v>
      </c>
      <c r="AM13" s="133">
        <v>2</v>
      </c>
      <c r="AN13" s="133">
        <v>2</v>
      </c>
      <c r="AO13" s="167">
        <v>0.5</v>
      </c>
      <c r="AP13" s="133">
        <v>2</v>
      </c>
      <c r="AQ13" s="133">
        <v>2</v>
      </c>
      <c r="AR13" s="167">
        <v>0.5</v>
      </c>
      <c r="AS13" s="133">
        <v>2</v>
      </c>
      <c r="AT13" s="133">
        <v>2</v>
      </c>
      <c r="AU13" s="167">
        <v>0.5</v>
      </c>
      <c r="AV13" s="133">
        <v>2</v>
      </c>
      <c r="AW13" s="133">
        <v>2</v>
      </c>
      <c r="AX13" s="274">
        <v>0.5</v>
      </c>
      <c r="AY13" s="133">
        <v>2</v>
      </c>
      <c r="AZ13" s="133">
        <v>2</v>
      </c>
      <c r="BA13" s="274">
        <v>0.5</v>
      </c>
      <c r="BB13" s="133">
        <v>2</v>
      </c>
      <c r="BC13" s="133">
        <v>2</v>
      </c>
      <c r="BD13" s="274">
        <v>0.5</v>
      </c>
      <c r="BE13" s="432">
        <v>3</v>
      </c>
      <c r="BF13" s="432">
        <v>2</v>
      </c>
      <c r="BG13" s="175">
        <v>0.6</v>
      </c>
      <c r="BH13" s="433">
        <v>2</v>
      </c>
      <c r="BI13" s="433">
        <v>1</v>
      </c>
      <c r="BJ13" s="434">
        <v>0.67</v>
      </c>
    </row>
    <row r="14" spans="3:62" ht="32.25" customHeight="1" thickBot="1">
      <c r="C14" s="158">
        <v>3</v>
      </c>
      <c r="D14" s="129" t="s">
        <v>425</v>
      </c>
      <c r="E14" s="129" t="s">
        <v>426</v>
      </c>
      <c r="F14" s="131">
        <v>2</v>
      </c>
      <c r="G14" s="131">
        <v>1</v>
      </c>
      <c r="H14" s="139">
        <v>0.33</v>
      </c>
      <c r="I14" s="131">
        <v>2</v>
      </c>
      <c r="J14" s="131">
        <v>1</v>
      </c>
      <c r="K14" s="139">
        <v>0.33</v>
      </c>
      <c r="L14" s="131">
        <v>2</v>
      </c>
      <c r="M14" s="131">
        <v>2</v>
      </c>
      <c r="N14" s="139">
        <v>0.5</v>
      </c>
      <c r="O14" s="131">
        <v>2</v>
      </c>
      <c r="P14" s="131">
        <v>2</v>
      </c>
      <c r="Q14" s="130">
        <v>0.5</v>
      </c>
      <c r="R14" s="131">
        <v>2</v>
      </c>
      <c r="S14" s="131">
        <v>2</v>
      </c>
      <c r="T14" s="130">
        <v>0.5</v>
      </c>
      <c r="U14" s="131">
        <v>2</v>
      </c>
      <c r="V14" s="131">
        <v>2</v>
      </c>
      <c r="W14" s="130">
        <v>0.5</v>
      </c>
      <c r="X14" s="131">
        <v>2</v>
      </c>
      <c r="Y14" s="131">
        <v>2</v>
      </c>
      <c r="Z14" s="130">
        <v>0.5</v>
      </c>
      <c r="AA14" s="131">
        <v>2</v>
      </c>
      <c r="AB14" s="131">
        <v>2</v>
      </c>
      <c r="AC14" s="130">
        <v>0.5</v>
      </c>
      <c r="AD14" s="131">
        <v>2</v>
      </c>
      <c r="AE14" s="131">
        <v>2</v>
      </c>
      <c r="AF14" s="130">
        <v>0.5</v>
      </c>
      <c r="AG14" s="131">
        <v>2</v>
      </c>
      <c r="AH14" s="131">
        <v>2</v>
      </c>
      <c r="AI14" s="130">
        <v>0.5</v>
      </c>
      <c r="AJ14" s="131">
        <v>2</v>
      </c>
      <c r="AK14" s="131">
        <v>2</v>
      </c>
      <c r="AL14" s="130">
        <v>0.5</v>
      </c>
      <c r="AM14" s="131">
        <v>2</v>
      </c>
      <c r="AN14" s="131">
        <v>2</v>
      </c>
      <c r="AO14" s="130">
        <v>0.5</v>
      </c>
      <c r="AP14" s="131">
        <v>2</v>
      </c>
      <c r="AQ14" s="131">
        <v>2</v>
      </c>
      <c r="AR14" s="130">
        <v>0.5</v>
      </c>
      <c r="AS14" s="131">
        <v>2</v>
      </c>
      <c r="AT14" s="131">
        <v>2</v>
      </c>
      <c r="AU14" s="130">
        <v>0.5</v>
      </c>
      <c r="AV14" s="131">
        <v>2</v>
      </c>
      <c r="AW14" s="131">
        <v>2</v>
      </c>
      <c r="AX14" s="139">
        <v>0.5</v>
      </c>
      <c r="AY14" s="131">
        <v>2</v>
      </c>
      <c r="AZ14" s="131">
        <v>2</v>
      </c>
      <c r="BA14" s="139">
        <v>0.5</v>
      </c>
      <c r="BB14" s="131">
        <v>2</v>
      </c>
      <c r="BC14" s="131">
        <v>2</v>
      </c>
      <c r="BD14" s="139">
        <v>0.5</v>
      </c>
      <c r="BE14" s="432">
        <v>2</v>
      </c>
      <c r="BF14" s="432">
        <v>2</v>
      </c>
      <c r="BG14" s="175">
        <v>0.5</v>
      </c>
      <c r="BH14" s="433">
        <v>1</v>
      </c>
      <c r="BI14" s="433">
        <v>3</v>
      </c>
      <c r="BJ14" s="434">
        <v>0.5</v>
      </c>
    </row>
    <row r="15" spans="3:62" ht="35.1" customHeight="1" thickBot="1">
      <c r="C15" s="158">
        <v>4</v>
      </c>
      <c r="D15" s="129" t="s">
        <v>421</v>
      </c>
      <c r="E15" s="129" t="s">
        <v>422</v>
      </c>
      <c r="F15" s="131">
        <v>16</v>
      </c>
      <c r="G15" s="131">
        <v>3</v>
      </c>
      <c r="H15" s="139">
        <v>0.75</v>
      </c>
      <c r="I15" s="131">
        <v>16</v>
      </c>
      <c r="J15" s="131">
        <v>3</v>
      </c>
      <c r="K15" s="139">
        <v>0.75</v>
      </c>
      <c r="L15" s="131">
        <v>30</v>
      </c>
      <c r="M15" s="131">
        <v>5</v>
      </c>
      <c r="N15" s="139">
        <v>0.34</v>
      </c>
      <c r="O15" s="131">
        <v>29</v>
      </c>
      <c r="P15" s="131">
        <v>3</v>
      </c>
      <c r="Q15" s="130">
        <v>0.28000000000000003</v>
      </c>
      <c r="R15" s="131">
        <v>56</v>
      </c>
      <c r="S15" s="131">
        <v>5</v>
      </c>
      <c r="T15" s="130">
        <v>0.62</v>
      </c>
      <c r="U15" s="131">
        <v>35</v>
      </c>
      <c r="V15" s="131">
        <v>7</v>
      </c>
      <c r="W15" s="130">
        <v>0.43</v>
      </c>
      <c r="X15" s="131">
        <v>35</v>
      </c>
      <c r="Y15" s="131">
        <v>7</v>
      </c>
      <c r="Z15" s="168">
        <v>0.43</v>
      </c>
      <c r="AA15" s="131">
        <v>30</v>
      </c>
      <c r="AB15" s="131">
        <v>4</v>
      </c>
      <c r="AC15" s="168">
        <v>0.5</v>
      </c>
      <c r="AD15" s="131">
        <v>25</v>
      </c>
      <c r="AE15" s="131">
        <v>4</v>
      </c>
      <c r="AF15" s="168">
        <v>0.55000000000000004</v>
      </c>
      <c r="AG15" s="131">
        <v>26</v>
      </c>
      <c r="AH15" s="131">
        <v>3</v>
      </c>
      <c r="AI15" s="168">
        <v>0.52</v>
      </c>
      <c r="AJ15" s="131">
        <v>28</v>
      </c>
      <c r="AK15" s="131">
        <v>4</v>
      </c>
      <c r="AL15" s="168">
        <v>0.56000000000000005</v>
      </c>
      <c r="AM15" s="133">
        <v>29</v>
      </c>
      <c r="AN15" s="133">
        <v>6</v>
      </c>
      <c r="AO15" s="167">
        <v>0.54</v>
      </c>
      <c r="AP15" s="133">
        <v>24</v>
      </c>
      <c r="AQ15" s="133">
        <v>6</v>
      </c>
      <c r="AR15" s="167">
        <v>0.6</v>
      </c>
      <c r="AS15" s="133">
        <v>25</v>
      </c>
      <c r="AT15" s="133">
        <v>5</v>
      </c>
      <c r="AU15" s="167">
        <v>0.56999999999999995</v>
      </c>
      <c r="AV15" s="133">
        <v>24</v>
      </c>
      <c r="AW15" s="133">
        <v>5</v>
      </c>
      <c r="AX15" s="274">
        <v>0.55000000000000004</v>
      </c>
      <c r="AY15" s="133">
        <v>23</v>
      </c>
      <c r="AZ15" s="133">
        <v>5</v>
      </c>
      <c r="BA15" s="274">
        <v>0.54</v>
      </c>
      <c r="BB15" s="133">
        <v>25</v>
      </c>
      <c r="BC15" s="133">
        <v>4</v>
      </c>
      <c r="BD15" s="274">
        <v>0.48</v>
      </c>
      <c r="BE15" s="432">
        <v>25</v>
      </c>
      <c r="BF15" s="432">
        <v>4</v>
      </c>
      <c r="BG15" s="175">
        <v>0.52</v>
      </c>
      <c r="BH15" s="433">
        <v>25</v>
      </c>
      <c r="BI15" s="433">
        <v>4</v>
      </c>
      <c r="BJ15" s="434">
        <v>0.52</v>
      </c>
    </row>
    <row r="16" spans="3:62" ht="35.1" customHeight="1" thickBot="1">
      <c r="C16" s="158">
        <v>5</v>
      </c>
      <c r="D16" s="129" t="s">
        <v>427</v>
      </c>
      <c r="E16" s="129" t="s">
        <v>428</v>
      </c>
      <c r="F16" s="131">
        <v>13</v>
      </c>
      <c r="G16" s="131">
        <v>3</v>
      </c>
      <c r="H16" s="139">
        <v>0.125</v>
      </c>
      <c r="I16" s="131">
        <v>13</v>
      </c>
      <c r="J16" s="131">
        <v>3</v>
      </c>
      <c r="K16" s="139">
        <v>0.125</v>
      </c>
      <c r="L16" s="131">
        <v>13</v>
      </c>
      <c r="M16" s="131">
        <v>3</v>
      </c>
      <c r="N16" s="139">
        <v>0.13</v>
      </c>
      <c r="O16" s="131">
        <v>13</v>
      </c>
      <c r="P16" s="131">
        <v>3</v>
      </c>
      <c r="Q16" s="132">
        <v>0.15</v>
      </c>
      <c r="R16" s="131">
        <v>13</v>
      </c>
      <c r="S16" s="131">
        <v>3</v>
      </c>
      <c r="T16" s="130">
        <v>0.13</v>
      </c>
      <c r="U16" s="131">
        <v>13</v>
      </c>
      <c r="V16" s="131">
        <v>3</v>
      </c>
      <c r="W16" s="130">
        <v>0.125</v>
      </c>
      <c r="X16" s="131">
        <v>13</v>
      </c>
      <c r="Y16" s="131">
        <v>3</v>
      </c>
      <c r="Z16" s="168">
        <v>0.125</v>
      </c>
      <c r="AA16" s="131">
        <v>12</v>
      </c>
      <c r="AB16" s="131">
        <v>3</v>
      </c>
      <c r="AC16" s="168">
        <v>7.0000000000000007E-2</v>
      </c>
      <c r="AD16" s="131">
        <v>12</v>
      </c>
      <c r="AE16" s="131">
        <v>3</v>
      </c>
      <c r="AF16" s="168">
        <v>7.0000000000000007E-2</v>
      </c>
      <c r="AG16" s="131">
        <v>12</v>
      </c>
      <c r="AH16" s="131">
        <v>3</v>
      </c>
      <c r="AI16" s="168">
        <v>7.0000000000000007E-2</v>
      </c>
      <c r="AJ16" s="131">
        <v>13</v>
      </c>
      <c r="AK16" s="131">
        <v>3</v>
      </c>
      <c r="AL16" s="168">
        <v>0.13</v>
      </c>
      <c r="AM16" s="133">
        <v>12</v>
      </c>
      <c r="AN16" s="133">
        <v>3</v>
      </c>
      <c r="AO16" s="167">
        <v>0</v>
      </c>
      <c r="AP16" s="133">
        <v>12</v>
      </c>
      <c r="AQ16" s="133">
        <v>4</v>
      </c>
      <c r="AR16" s="167">
        <v>0.06</v>
      </c>
      <c r="AS16" s="133">
        <v>12</v>
      </c>
      <c r="AT16" s="133">
        <v>4</v>
      </c>
      <c r="AU16" s="167">
        <v>0.06</v>
      </c>
      <c r="AV16" s="133">
        <v>12</v>
      </c>
      <c r="AW16" s="133">
        <v>5</v>
      </c>
      <c r="AX16" s="274">
        <v>0.12</v>
      </c>
      <c r="AY16" s="133">
        <v>11</v>
      </c>
      <c r="AZ16" s="133">
        <v>4</v>
      </c>
      <c r="BA16" s="274">
        <v>7.0000000000000007E-2</v>
      </c>
      <c r="BB16" s="133">
        <v>11</v>
      </c>
      <c r="BC16" s="133">
        <v>4</v>
      </c>
      <c r="BD16" s="274">
        <v>7.0000000000000007E-2</v>
      </c>
      <c r="BE16" s="432">
        <v>11</v>
      </c>
      <c r="BF16" s="432">
        <v>4</v>
      </c>
      <c r="BG16" s="175">
        <v>7.0000000000000007E-2</v>
      </c>
      <c r="BH16" s="433">
        <v>11</v>
      </c>
      <c r="BI16" s="433">
        <v>4</v>
      </c>
      <c r="BJ16" s="434">
        <v>7.0000000000000007E-2</v>
      </c>
    </row>
    <row r="17" spans="3:62" ht="35.1" customHeight="1" thickBot="1">
      <c r="C17" s="158">
        <v>6</v>
      </c>
      <c r="D17" s="311" t="s">
        <v>431</v>
      </c>
      <c r="E17" s="311" t="s">
        <v>432</v>
      </c>
      <c r="F17" s="131" t="s">
        <v>5</v>
      </c>
      <c r="G17" s="131" t="s">
        <v>5</v>
      </c>
      <c r="H17" s="131" t="s">
        <v>5</v>
      </c>
      <c r="I17" s="131" t="s">
        <v>5</v>
      </c>
      <c r="J17" s="131" t="s">
        <v>5</v>
      </c>
      <c r="K17" s="131" t="s">
        <v>5</v>
      </c>
      <c r="L17" s="131" t="s">
        <v>5</v>
      </c>
      <c r="M17" s="131" t="s">
        <v>5</v>
      </c>
      <c r="N17" s="131" t="s">
        <v>5</v>
      </c>
      <c r="O17" s="131" t="s">
        <v>5</v>
      </c>
      <c r="P17" s="131" t="s">
        <v>5</v>
      </c>
      <c r="Q17" s="131" t="s">
        <v>5</v>
      </c>
      <c r="R17" s="131" t="s">
        <v>5</v>
      </c>
      <c r="S17" s="131" t="s">
        <v>5</v>
      </c>
      <c r="T17" s="131" t="s">
        <v>5</v>
      </c>
      <c r="U17" s="131" t="s">
        <v>5</v>
      </c>
      <c r="V17" s="131" t="s">
        <v>5</v>
      </c>
      <c r="W17" s="131" t="s">
        <v>5</v>
      </c>
      <c r="X17" s="131" t="s">
        <v>5</v>
      </c>
      <c r="Y17" s="131" t="s">
        <v>5</v>
      </c>
      <c r="Z17" s="348" t="s">
        <v>5</v>
      </c>
      <c r="AA17" s="131" t="s">
        <v>5</v>
      </c>
      <c r="AB17" s="131" t="s">
        <v>5</v>
      </c>
      <c r="AC17" s="348" t="s">
        <v>5</v>
      </c>
      <c r="AD17" s="131" t="s">
        <v>5</v>
      </c>
      <c r="AE17" s="131" t="s">
        <v>5</v>
      </c>
      <c r="AF17" s="348" t="s">
        <v>5</v>
      </c>
      <c r="AG17" s="131" t="s">
        <v>5</v>
      </c>
      <c r="AH17" s="131" t="s">
        <v>5</v>
      </c>
      <c r="AI17" s="348" t="s">
        <v>5</v>
      </c>
      <c r="AJ17" s="131" t="s">
        <v>5</v>
      </c>
      <c r="AK17" s="131" t="s">
        <v>5</v>
      </c>
      <c r="AL17" s="348" t="s">
        <v>5</v>
      </c>
      <c r="AM17" s="133" t="s">
        <v>5</v>
      </c>
      <c r="AN17" s="133" t="s">
        <v>5</v>
      </c>
      <c r="AO17" s="349" t="s">
        <v>5</v>
      </c>
      <c r="AP17" s="133" t="s">
        <v>5</v>
      </c>
      <c r="AQ17" s="133" t="s">
        <v>5</v>
      </c>
      <c r="AR17" s="349" t="s">
        <v>5</v>
      </c>
      <c r="AS17" s="133" t="s">
        <v>5</v>
      </c>
      <c r="AT17" s="133" t="s">
        <v>5</v>
      </c>
      <c r="AU17" s="349" t="s">
        <v>5</v>
      </c>
      <c r="AV17" s="133" t="s">
        <v>5</v>
      </c>
      <c r="AW17" s="133" t="s">
        <v>5</v>
      </c>
      <c r="AX17" s="133" t="s">
        <v>5</v>
      </c>
      <c r="AY17" s="133" t="s">
        <v>5</v>
      </c>
      <c r="AZ17" s="133" t="s">
        <v>5</v>
      </c>
      <c r="BA17" s="133" t="s">
        <v>5</v>
      </c>
      <c r="BB17" s="133">
        <v>0</v>
      </c>
      <c r="BC17" s="133">
        <v>0</v>
      </c>
      <c r="BD17" s="133">
        <v>0</v>
      </c>
      <c r="BE17" s="133">
        <v>0</v>
      </c>
      <c r="BF17" s="133">
        <v>0</v>
      </c>
      <c r="BG17" s="431">
        <v>0</v>
      </c>
      <c r="BH17" s="133">
        <v>0</v>
      </c>
      <c r="BI17" s="133">
        <v>0</v>
      </c>
      <c r="BJ17" s="431">
        <v>0</v>
      </c>
    </row>
    <row r="18" spans="3:62" s="376" customFormat="1" ht="35.1" customHeight="1">
      <c r="C18" s="373"/>
      <c r="D18" s="383" t="s">
        <v>429</v>
      </c>
      <c r="E18" s="383" t="s">
        <v>430</v>
      </c>
      <c r="F18" s="384">
        <f>SUM(F12:F17)</f>
        <v>33</v>
      </c>
      <c r="G18" s="384">
        <f>SUM(G12:G17)</f>
        <v>8</v>
      </c>
      <c r="H18" s="385">
        <v>0.46951219512195119</v>
      </c>
      <c r="I18" s="384">
        <f>SUM(I12:I17)</f>
        <v>33</v>
      </c>
      <c r="J18" s="384">
        <f>SUM(J12:J17)</f>
        <v>8</v>
      </c>
      <c r="K18" s="385">
        <v>0.46951219512195119</v>
      </c>
      <c r="L18" s="384">
        <f>SUM(L12:L17)</f>
        <v>48</v>
      </c>
      <c r="M18" s="384">
        <f>SUM(M12:M17)</f>
        <v>10</v>
      </c>
      <c r="N18" s="385">
        <v>0.29258620689655168</v>
      </c>
      <c r="O18" s="384">
        <f>SUM(O12:O17)</f>
        <v>46</v>
      </c>
      <c r="P18" s="384">
        <f>SUM(P12:P17)</f>
        <v>9</v>
      </c>
      <c r="Q18" s="385">
        <v>0.26</v>
      </c>
      <c r="R18" s="386">
        <v>73</v>
      </c>
      <c r="S18" s="386">
        <v>11</v>
      </c>
      <c r="T18" s="385">
        <v>0.51</v>
      </c>
      <c r="U18" s="386">
        <v>52</v>
      </c>
      <c r="V18" s="386">
        <v>13</v>
      </c>
      <c r="W18" s="385">
        <v>0.35476769230769228</v>
      </c>
      <c r="X18" s="386">
        <v>55</v>
      </c>
      <c r="Y18" s="384">
        <f>SUM(Y12:Y17)</f>
        <v>13</v>
      </c>
      <c r="Z18" s="382">
        <v>0.38323382352941177</v>
      </c>
      <c r="AA18" s="384">
        <f>SUM(AA12:AA17)</f>
        <v>53</v>
      </c>
      <c r="AB18" s="384">
        <f>SUM(AB12:AB17)</f>
        <v>11</v>
      </c>
      <c r="AC18" s="382">
        <v>0.44</v>
      </c>
      <c r="AD18" s="384">
        <f>SUM(AD12:AD17)</f>
        <v>50</v>
      </c>
      <c r="AE18" s="384">
        <f>SUM(AE12:AE17)</f>
        <v>11</v>
      </c>
      <c r="AF18" s="382">
        <v>0.47557377049180333</v>
      </c>
      <c r="AG18" s="384">
        <f>SUM(AG12:AG17)</f>
        <v>50</v>
      </c>
      <c r="AH18" s="384">
        <f>SUM(AH12:AH17)</f>
        <v>10</v>
      </c>
      <c r="AI18" s="382">
        <v>0.45266666666666672</v>
      </c>
      <c r="AJ18" s="384">
        <f>SUM(AJ12:AJ17)</f>
        <v>53</v>
      </c>
      <c r="AK18" s="384">
        <f>SUM(AK12:AK17)</f>
        <v>11</v>
      </c>
      <c r="AL18" s="382">
        <v>0.48484375000000002</v>
      </c>
      <c r="AM18" s="384">
        <f>SUM(AM12:AM17)</f>
        <v>55</v>
      </c>
      <c r="AN18" s="384">
        <f>SUM(AN12:AN17)</f>
        <v>15</v>
      </c>
      <c r="AO18" s="382">
        <v>0.46942857142857142</v>
      </c>
      <c r="AP18" s="384">
        <f>SUM(AP12:AP17)</f>
        <v>55</v>
      </c>
      <c r="AQ18" s="384">
        <f>SUM(AQ12:AQ17)</f>
        <v>15</v>
      </c>
      <c r="AR18" s="382">
        <v>0.48571428571428571</v>
      </c>
      <c r="AS18" s="384">
        <f>SUM(AS12:AS17)</f>
        <v>55</v>
      </c>
      <c r="AT18" s="384">
        <f>SUM(AT12:AT17)</f>
        <v>14</v>
      </c>
      <c r="AU18" s="382">
        <v>0.46536231884057971</v>
      </c>
      <c r="AV18" s="384">
        <f>SUM(AV12:AV17)</f>
        <v>55</v>
      </c>
      <c r="AW18" s="384">
        <f>SUM(AW12:AW17)</f>
        <v>15</v>
      </c>
      <c r="AX18" s="382">
        <v>0.47185714285714286</v>
      </c>
      <c r="AY18" s="384">
        <f>SUM(AY12:AY17)</f>
        <v>56</v>
      </c>
      <c r="AZ18" s="384">
        <f>SUM(AZ12:AZ17)</f>
        <v>14</v>
      </c>
      <c r="BA18" s="382">
        <v>0.46</v>
      </c>
      <c r="BB18" s="384">
        <f>SUM(BB12:BB17)</f>
        <v>58</v>
      </c>
      <c r="BC18" s="384">
        <f>SUM(BC12:BC17)</f>
        <v>13</v>
      </c>
      <c r="BD18" s="382">
        <v>0.44</v>
      </c>
      <c r="BE18" s="384">
        <f>SUM(BE12:BE17)</f>
        <v>61</v>
      </c>
      <c r="BF18" s="384">
        <f>SUM(BF12:BF17)</f>
        <v>13</v>
      </c>
      <c r="BG18" s="382">
        <v>0.48</v>
      </c>
      <c r="BH18" s="384">
        <f>SUM(BH9:BH17)</f>
        <v>59</v>
      </c>
      <c r="BI18" s="384">
        <f>SUM(BI9:BI17)</f>
        <v>13</v>
      </c>
      <c r="BJ18" s="382">
        <v>0.47513888888888889</v>
      </c>
    </row>
    <row r="19" spans="3:62" ht="35.1" customHeight="1">
      <c r="C19" s="160" t="s">
        <v>6</v>
      </c>
      <c r="D19" s="182"/>
      <c r="E19" s="182"/>
      <c r="F19" s="182"/>
      <c r="G19" s="183"/>
      <c r="H19" s="183"/>
      <c r="I19" s="183"/>
      <c r="J19" s="183"/>
      <c r="K19" s="183"/>
      <c r="L19" s="183"/>
      <c r="M19" s="25"/>
      <c r="N19" s="97"/>
      <c r="O19" s="97"/>
      <c r="P19" s="97"/>
      <c r="Q19" s="97"/>
      <c r="AS19" s="98"/>
      <c r="AT19" s="98"/>
      <c r="AV19" s="98"/>
      <c r="AW19" s="98"/>
    </row>
    <row r="20" spans="3:62" ht="35.1" customHeight="1">
      <c r="D20" s="11" t="s">
        <v>12</v>
      </c>
      <c r="F20" s="98"/>
      <c r="G20" s="181"/>
      <c r="H20" s="181"/>
      <c r="I20" s="181"/>
      <c r="J20" s="181"/>
      <c r="K20" s="181"/>
      <c r="L20" s="181"/>
      <c r="M20" s="25"/>
      <c r="N20" s="97"/>
      <c r="O20" s="97"/>
      <c r="P20" s="97"/>
      <c r="Q20" s="97"/>
      <c r="AS20" s="98"/>
      <c r="AT20" s="98"/>
      <c r="AU20" s="98"/>
      <c r="AV20" s="98"/>
      <c r="AW20" s="98"/>
    </row>
    <row r="21" spans="3:62" ht="16.5" customHeight="1">
      <c r="C21" s="23"/>
      <c r="D21" s="24"/>
      <c r="E21" s="24"/>
      <c r="F21" s="24"/>
      <c r="G21" s="98"/>
      <c r="H21" s="24"/>
      <c r="J21" s="24"/>
      <c r="L21" s="24"/>
      <c r="M21" s="98"/>
      <c r="N21" s="24"/>
      <c r="P21" s="24"/>
      <c r="R21" s="24"/>
      <c r="T21" s="24"/>
      <c r="V21" s="24"/>
      <c r="X21" s="24"/>
      <c r="Z21" s="24"/>
      <c r="AS21" s="98"/>
      <c r="AT21" s="98"/>
      <c r="AU21" s="98"/>
      <c r="AV21" s="98"/>
      <c r="AW21" s="98"/>
    </row>
    <row r="22" spans="3:62">
      <c r="D22" s="98"/>
      <c r="E22" s="98"/>
      <c r="F22" s="98"/>
      <c r="G22" s="98"/>
      <c r="H22" s="98"/>
      <c r="M22" s="98"/>
      <c r="N22" s="98"/>
      <c r="AS22" s="98"/>
      <c r="AT22" s="98"/>
      <c r="AU22" s="98"/>
      <c r="AV22" s="98"/>
      <c r="AW22" s="98"/>
    </row>
    <row r="23" spans="3:62" ht="15" customHeight="1">
      <c r="D23" s="98"/>
      <c r="E23" s="98"/>
      <c r="F23" s="98"/>
      <c r="G23" s="98"/>
      <c r="H23" s="98"/>
      <c r="M23" s="98"/>
      <c r="N23" s="98"/>
      <c r="AS23" s="98"/>
      <c r="AT23" s="98"/>
      <c r="AU23" s="98"/>
      <c r="AV23" s="98"/>
      <c r="AW23" s="98"/>
    </row>
    <row r="24" spans="3:62" ht="15" customHeight="1">
      <c r="D24" s="98"/>
      <c r="E24" s="98"/>
      <c r="F24" s="98"/>
      <c r="G24" s="98"/>
      <c r="H24" s="98"/>
      <c r="M24" s="98"/>
      <c r="N24" s="98"/>
      <c r="AB24" s="24"/>
      <c r="AD24" s="24"/>
      <c r="AF24" s="24"/>
      <c r="AH24" s="24"/>
      <c r="AJ24" s="24"/>
      <c r="AL24" s="24"/>
      <c r="AN24" s="24"/>
    </row>
    <row r="26" spans="3:62" ht="15" customHeight="1"/>
    <row r="27" spans="3:62" ht="15" customHeight="1"/>
    <row r="30" spans="3:62">
      <c r="D30" s="98"/>
      <c r="E30" s="98"/>
      <c r="F30" s="98"/>
    </row>
    <row r="31" spans="3:62">
      <c r="D31" s="98"/>
      <c r="E31" s="98"/>
      <c r="F31" s="98"/>
    </row>
    <row r="32" spans="3:62">
      <c r="D32" s="98"/>
      <c r="E32" s="98"/>
      <c r="F32" s="98"/>
    </row>
    <row r="33" spans="1:45" s="97" customFormat="1">
      <c r="A33" s="98"/>
      <c r="B33" s="98"/>
      <c r="C33" s="98"/>
      <c r="D33" s="98"/>
      <c r="E33" s="98"/>
      <c r="F33" s="98"/>
      <c r="I33" s="98"/>
      <c r="J33" s="98"/>
      <c r="K33" s="98"/>
      <c r="L33" s="98"/>
      <c r="M33" s="11"/>
      <c r="N33" s="12"/>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25"/>
    </row>
    <row r="34" spans="1:45" s="97" customFormat="1">
      <c r="A34" s="98"/>
      <c r="B34" s="98"/>
      <c r="C34" s="98"/>
      <c r="D34" s="98"/>
      <c r="E34" s="98"/>
      <c r="F34" s="98"/>
      <c r="I34" s="98"/>
      <c r="J34" s="98"/>
      <c r="K34" s="98"/>
      <c r="L34" s="98"/>
      <c r="M34" s="11"/>
      <c r="N34" s="12"/>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25"/>
    </row>
    <row r="35" spans="1:45" s="97" customFormat="1">
      <c r="A35" s="98"/>
      <c r="B35" s="98"/>
      <c r="C35" s="98"/>
      <c r="D35" s="98"/>
      <c r="E35" s="98"/>
      <c r="F35" s="98"/>
      <c r="I35" s="98"/>
      <c r="J35" s="98"/>
      <c r="K35" s="98"/>
      <c r="L35" s="98"/>
      <c r="M35" s="11"/>
      <c r="N35" s="12"/>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25"/>
    </row>
    <row r="36" spans="1:45" s="97" customFormat="1">
      <c r="A36" s="98"/>
      <c r="B36" s="98"/>
      <c r="C36" s="98"/>
      <c r="D36" s="98"/>
      <c r="E36" s="98"/>
      <c r="F36" s="98"/>
      <c r="I36" s="98"/>
      <c r="J36" s="98"/>
      <c r="K36" s="98"/>
      <c r="L36" s="98"/>
      <c r="M36" s="11"/>
      <c r="N36" s="12"/>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25"/>
    </row>
    <row r="37" spans="1:45" s="97" customFormat="1">
      <c r="A37" s="98"/>
      <c r="B37" s="98"/>
      <c r="C37" s="98"/>
      <c r="D37" s="98"/>
      <c r="E37" s="98"/>
      <c r="F37" s="98"/>
      <c r="I37" s="98"/>
      <c r="J37" s="98"/>
      <c r="K37" s="98"/>
      <c r="L37" s="98"/>
      <c r="M37" s="11"/>
      <c r="N37" s="12"/>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25"/>
    </row>
    <row r="38" spans="1:45" s="97" customFormat="1">
      <c r="A38" s="98"/>
      <c r="B38" s="98"/>
      <c r="C38" s="98"/>
      <c r="D38" s="98"/>
      <c r="E38" s="98"/>
      <c r="F38" s="98"/>
      <c r="I38" s="98"/>
      <c r="J38" s="98"/>
      <c r="K38" s="98"/>
      <c r="L38" s="98"/>
      <c r="M38" s="11"/>
      <c r="N38" s="12"/>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25"/>
    </row>
    <row r="39" spans="1:45" s="97" customFormat="1">
      <c r="A39" s="98"/>
      <c r="B39" s="98"/>
      <c r="C39" s="98"/>
      <c r="D39" s="98"/>
      <c r="E39" s="98"/>
      <c r="F39" s="98"/>
      <c r="I39" s="98"/>
      <c r="J39" s="98"/>
      <c r="K39" s="98"/>
      <c r="L39" s="98"/>
      <c r="M39" s="11"/>
      <c r="N39" s="12"/>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25"/>
    </row>
    <row r="40" spans="1:45" s="97" customFormat="1">
      <c r="A40" s="98"/>
      <c r="B40" s="98"/>
      <c r="C40" s="98"/>
      <c r="D40" s="98"/>
      <c r="E40" s="98"/>
      <c r="F40" s="98"/>
      <c r="I40" s="98"/>
      <c r="J40" s="98"/>
      <c r="K40" s="98"/>
      <c r="L40" s="98"/>
      <c r="M40" s="11"/>
      <c r="N40" s="12"/>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25"/>
    </row>
    <row r="41" spans="1:45" s="97" customFormat="1">
      <c r="A41" s="98"/>
      <c r="B41" s="98"/>
      <c r="C41" s="98"/>
      <c r="D41" s="98"/>
      <c r="E41" s="98"/>
      <c r="F41" s="98"/>
      <c r="I41" s="98"/>
      <c r="J41" s="98"/>
      <c r="K41" s="98"/>
      <c r="L41" s="98"/>
      <c r="M41" s="11"/>
      <c r="N41" s="12"/>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25"/>
    </row>
    <row r="42" spans="1:45" s="97" customFormat="1">
      <c r="A42" s="98"/>
      <c r="B42" s="98"/>
      <c r="C42" s="98"/>
      <c r="D42" s="98"/>
      <c r="E42" s="98"/>
      <c r="F42" s="98"/>
      <c r="I42" s="98"/>
      <c r="J42" s="98"/>
      <c r="K42" s="98"/>
      <c r="L42" s="98"/>
      <c r="M42" s="11"/>
      <c r="N42" s="12"/>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25"/>
    </row>
    <row r="43" spans="1:45" s="97" customFormat="1">
      <c r="A43" s="98"/>
      <c r="B43" s="98"/>
      <c r="C43" s="98"/>
      <c r="D43" s="98"/>
      <c r="E43" s="98"/>
      <c r="F43" s="98"/>
      <c r="I43" s="98"/>
      <c r="J43" s="98"/>
      <c r="K43" s="98"/>
      <c r="L43" s="98"/>
      <c r="M43" s="11"/>
      <c r="N43" s="12"/>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25"/>
    </row>
    <row r="44" spans="1:45" s="97" customFormat="1">
      <c r="A44" s="98"/>
      <c r="B44" s="98"/>
      <c r="C44" s="98"/>
      <c r="D44" s="98"/>
      <c r="E44" s="98"/>
      <c r="F44" s="98"/>
      <c r="I44" s="98"/>
      <c r="J44" s="98"/>
      <c r="K44" s="98"/>
      <c r="L44" s="98"/>
      <c r="M44" s="11"/>
      <c r="N44" s="12"/>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25"/>
    </row>
    <row r="45" spans="1:45" s="97" customFormat="1">
      <c r="A45" s="98"/>
      <c r="B45" s="98"/>
      <c r="C45" s="98"/>
      <c r="D45" s="99"/>
      <c r="E45" s="99"/>
      <c r="F45" s="99"/>
      <c r="I45" s="98"/>
      <c r="J45" s="98"/>
      <c r="K45" s="98"/>
      <c r="L45" s="98"/>
      <c r="M45" s="11"/>
      <c r="N45" s="12"/>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25"/>
    </row>
    <row r="46" spans="1:45" s="97" customFormat="1">
      <c r="A46" s="98"/>
      <c r="B46" s="98"/>
      <c r="C46" s="98"/>
      <c r="D46" s="99"/>
      <c r="E46" s="99"/>
      <c r="F46" s="99"/>
      <c r="I46" s="98"/>
      <c r="J46" s="98"/>
      <c r="K46" s="98"/>
      <c r="L46" s="98"/>
      <c r="M46" s="11"/>
      <c r="N46" s="12"/>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25"/>
    </row>
    <row r="47" spans="1:45" s="97" customFormat="1">
      <c r="A47" s="98"/>
      <c r="B47" s="98"/>
      <c r="C47" s="98"/>
      <c r="D47" s="99"/>
      <c r="E47" s="99"/>
      <c r="F47" s="99"/>
      <c r="I47" s="98"/>
      <c r="J47" s="98"/>
      <c r="K47" s="98"/>
      <c r="L47" s="98"/>
      <c r="M47" s="11"/>
      <c r="N47" s="12"/>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25"/>
    </row>
  </sheetData>
  <protectedRanges>
    <protectedRange sqref="F11:AH11 AJ11:AK11 AM11:BJ11" name="Range1"/>
    <protectedRange sqref="C19" name="Range1_2"/>
    <protectedRange sqref="H18 K18 N18 Q18:X18 Z18" name="Range1_4_1"/>
    <protectedRange sqref="F12:AC13 F15:AC17 F14:BA14" name="Range1_4"/>
    <protectedRange sqref="F18:G18 I18:J18 L18:M18 O18:P18 Y18 AA18:AB18 AD18:AE18 AG18:AH18 AJ18:AK18 AM18:AN18 AP18:AQ18 AS18:AT18 AV18:AW18 AY18:AZ18 BB18:BC18 BE18:BF18" name="Range1_4_1_1"/>
  </protectedRanges>
  <phoneticPr fontId="82" type="noConversion"/>
  <pageMargins left="0.25" right="0.25" top="0.75" bottom="0.75" header="0.3" footer="0.3"/>
  <pageSetup paperSize="9" orientation="portrait" r:id="rId1"/>
  <headerFooter>
    <oddFooter>&amp;C&amp;"Calibri"&amp;11&amp;K000000&amp;"Calibri"&amp;11&amp;K000000&amp;10&amp;K663300Classification: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8F0E-898F-4AE5-9350-7F8BD0586B08}">
  <sheetPr codeName="Sheet4">
    <pageSetUpPr autoPageBreaks="0" fitToPage="1"/>
  </sheetPr>
  <dimension ref="A8:BG30"/>
  <sheetViews>
    <sheetView rightToLeft="1" topLeftCell="AP1" workbookViewId="0">
      <selection activeCell="BE16" sqref="BE16"/>
    </sheetView>
  </sheetViews>
  <sheetFormatPr defaultColWidth="8.85546875" defaultRowHeight="15"/>
  <cols>
    <col min="1" max="2" width="8.85546875" style="98"/>
    <col min="3" max="3" width="5.42578125" style="98" customWidth="1"/>
    <col min="4" max="5" width="60" style="99" customWidth="1"/>
    <col min="6" max="6" width="31.85546875" style="99" customWidth="1"/>
    <col min="7" max="7" width="13.140625" style="97" customWidth="1"/>
    <col min="8" max="8" width="20.140625" style="97" customWidth="1"/>
    <col min="9" max="9" width="14.140625" style="98" customWidth="1"/>
    <col min="10" max="10" width="19.42578125" style="98" customWidth="1"/>
    <col min="11" max="11" width="12.85546875" style="98" customWidth="1"/>
    <col min="12" max="12" width="19.85546875" style="98" customWidth="1"/>
    <col min="13" max="13" width="13.140625" style="11" customWidth="1"/>
    <col min="14" max="14" width="20.42578125" style="12" customWidth="1"/>
    <col min="15" max="15" width="14.42578125" style="98" bestFit="1" customWidth="1"/>
    <col min="16" max="16" width="20" style="98" customWidth="1"/>
    <col min="17" max="17" width="13.85546875" style="98" customWidth="1"/>
    <col min="18" max="18" width="20.42578125" style="98" customWidth="1"/>
    <col min="19" max="19" width="13.85546875" style="98" customWidth="1"/>
    <col min="20" max="20" width="19.85546875" style="98" customWidth="1"/>
    <col min="21" max="21" width="20.42578125" style="98" customWidth="1"/>
    <col min="22" max="22" width="16.140625" style="98" customWidth="1"/>
    <col min="23" max="23" width="14.42578125" style="98" customWidth="1"/>
    <col min="24" max="24" width="19.42578125" style="98" customWidth="1"/>
    <col min="25" max="25" width="14.42578125" style="98" customWidth="1"/>
    <col min="26" max="26" width="15.85546875" style="98" customWidth="1"/>
    <col min="27" max="34" width="14.42578125" style="98" customWidth="1"/>
    <col min="35" max="35" width="13.42578125" style="98" customWidth="1"/>
    <col min="36" max="36" width="17.85546875" style="98" bestFit="1" customWidth="1"/>
    <col min="37" max="37" width="13.42578125" style="98" customWidth="1"/>
    <col min="38" max="38" width="17.85546875" style="98" bestFit="1" customWidth="1"/>
    <col min="39" max="39" width="13.42578125" style="98" customWidth="1"/>
    <col min="40" max="40" width="15.140625" style="98" customWidth="1"/>
    <col min="41" max="41" width="13.140625" style="98" customWidth="1"/>
    <col min="42" max="42" width="15.42578125" style="98" customWidth="1"/>
    <col min="43" max="43" width="13.140625" style="98" customWidth="1"/>
    <col min="44" max="44" width="14.85546875" style="98" customWidth="1"/>
    <col min="45" max="45" width="14.85546875" style="25" customWidth="1"/>
    <col min="46" max="47" width="14.85546875" style="97" customWidth="1"/>
    <col min="48" max="49" width="14.28515625" style="97" customWidth="1"/>
    <col min="50" max="55" width="14.28515625" style="98" customWidth="1"/>
    <col min="56" max="59" width="14.85546875" style="98" customWidth="1"/>
    <col min="60" max="16384" width="8.85546875" style="98"/>
  </cols>
  <sheetData>
    <row r="8" spans="1:59" ht="20.25" customHeight="1">
      <c r="M8" s="98"/>
      <c r="N8" s="98"/>
    </row>
    <row r="9" spans="1:59" ht="72" customHeight="1">
      <c r="C9" s="10"/>
      <c r="D9" s="105" t="s">
        <v>265</v>
      </c>
      <c r="E9" s="105"/>
      <c r="F9" s="10"/>
      <c r="H9" s="103"/>
      <c r="I9" s="103"/>
      <c r="J9" s="103"/>
      <c r="K9" s="103"/>
      <c r="L9" s="103"/>
      <c r="M9" s="103"/>
      <c r="N9" s="103"/>
      <c r="O9" s="103"/>
      <c r="P9" s="50"/>
      <c r="Q9" s="50"/>
      <c r="R9" s="50"/>
      <c r="S9" s="50"/>
      <c r="T9" s="50"/>
      <c r="U9" s="50"/>
      <c r="V9" s="50"/>
      <c r="W9" s="50"/>
      <c r="X9" s="50"/>
      <c r="Y9" s="50"/>
      <c r="Z9" s="50"/>
      <c r="AA9" s="50"/>
      <c r="AB9" s="50"/>
      <c r="AC9" s="50"/>
      <c r="AD9" s="50"/>
      <c r="AE9" s="50"/>
      <c r="AF9" s="50"/>
    </row>
    <row r="10" spans="1:59" ht="15" customHeight="1">
      <c r="C10" s="32"/>
      <c r="D10" s="32"/>
      <c r="E10" s="32"/>
      <c r="F10" s="32"/>
      <c r="G10" s="28"/>
      <c r="H10" s="28"/>
      <c r="I10" s="32"/>
      <c r="J10" s="32"/>
      <c r="K10" s="32"/>
      <c r="L10" s="32"/>
      <c r="M10" s="32"/>
      <c r="N10" s="32"/>
    </row>
    <row r="11" spans="1:59">
      <c r="G11" s="99"/>
      <c r="H11" s="99"/>
      <c r="I11" s="99"/>
      <c r="J11" s="99"/>
      <c r="K11" s="99"/>
      <c r="L11" s="99"/>
      <c r="M11" s="99"/>
      <c r="N11" s="99"/>
      <c r="O11" s="99"/>
      <c r="P11" s="99"/>
      <c r="Q11" s="99"/>
      <c r="R11" s="99"/>
      <c r="S11" s="99"/>
      <c r="T11" s="99"/>
      <c r="U11" s="99"/>
      <c r="V11" s="99"/>
      <c r="W11" s="99"/>
    </row>
    <row r="12" spans="1:59" ht="119.25" customHeight="1" thickBot="1">
      <c r="C12" s="100" t="s">
        <v>4</v>
      </c>
      <c r="D12" s="309" t="s">
        <v>435</v>
      </c>
      <c r="E12" s="309" t="s">
        <v>436</v>
      </c>
      <c r="F12" s="101" t="s">
        <v>234</v>
      </c>
      <c r="G12" s="101" t="s">
        <v>235</v>
      </c>
      <c r="H12" s="101" t="s">
        <v>236</v>
      </c>
      <c r="I12" s="101" t="s">
        <v>237</v>
      </c>
      <c r="J12" s="101" t="s">
        <v>238</v>
      </c>
      <c r="K12" s="101" t="s">
        <v>239</v>
      </c>
      <c r="L12" s="101" t="s">
        <v>240</v>
      </c>
      <c r="M12" s="101" t="s">
        <v>241</v>
      </c>
      <c r="N12" s="101" t="s">
        <v>242</v>
      </c>
      <c r="O12" s="101" t="s">
        <v>243</v>
      </c>
      <c r="P12" s="101" t="s">
        <v>244</v>
      </c>
      <c r="Q12" s="101" t="s">
        <v>245</v>
      </c>
      <c r="R12" s="101" t="s">
        <v>246</v>
      </c>
      <c r="S12" s="101" t="s">
        <v>247</v>
      </c>
      <c r="T12" s="101" t="s">
        <v>248</v>
      </c>
      <c r="U12" s="101" t="s">
        <v>249</v>
      </c>
      <c r="V12" s="101" t="s">
        <v>250</v>
      </c>
      <c r="W12" s="101" t="s">
        <v>251</v>
      </c>
      <c r="X12" s="101" t="s">
        <v>254</v>
      </c>
      <c r="Y12" s="101" t="s">
        <v>255</v>
      </c>
      <c r="Z12" s="101" t="s">
        <v>256</v>
      </c>
      <c r="AA12" s="101" t="s">
        <v>276</v>
      </c>
      <c r="AB12" s="101" t="s">
        <v>277</v>
      </c>
      <c r="AC12" s="101" t="s">
        <v>278</v>
      </c>
      <c r="AD12" s="101" t="s">
        <v>294</v>
      </c>
      <c r="AE12" s="101" t="s">
        <v>295</v>
      </c>
      <c r="AF12" s="101" t="s">
        <v>296</v>
      </c>
      <c r="AG12" s="172" t="s">
        <v>315</v>
      </c>
      <c r="AH12" s="172" t="s">
        <v>316</v>
      </c>
      <c r="AI12" s="172" t="s">
        <v>317</v>
      </c>
      <c r="AJ12" s="218" t="s">
        <v>337</v>
      </c>
      <c r="AK12" s="218" t="s">
        <v>339</v>
      </c>
      <c r="AL12" s="172" t="s">
        <v>338</v>
      </c>
      <c r="AM12" s="218" t="s">
        <v>353</v>
      </c>
      <c r="AN12" s="218" t="s">
        <v>354</v>
      </c>
      <c r="AO12" s="172" t="s">
        <v>355</v>
      </c>
      <c r="AP12" s="218" t="s">
        <v>371</v>
      </c>
      <c r="AQ12" s="218" t="s">
        <v>372</v>
      </c>
      <c r="AR12" s="172" t="s">
        <v>370</v>
      </c>
      <c r="AS12" s="218" t="s">
        <v>385</v>
      </c>
      <c r="AT12" s="218" t="s">
        <v>386</v>
      </c>
      <c r="AU12" s="172" t="s">
        <v>387</v>
      </c>
      <c r="AV12" s="172" t="s">
        <v>399</v>
      </c>
      <c r="AW12" s="172" t="s">
        <v>400</v>
      </c>
      <c r="AX12" s="172" t="s">
        <v>401</v>
      </c>
      <c r="AY12" s="218" t="s">
        <v>441</v>
      </c>
      <c r="AZ12" s="218" t="s">
        <v>442</v>
      </c>
      <c r="BA12" s="172" t="s">
        <v>443</v>
      </c>
      <c r="BB12" s="172" t="s">
        <v>1097</v>
      </c>
      <c r="BC12" s="172" t="s">
        <v>1098</v>
      </c>
      <c r="BD12" s="172" t="s">
        <v>1099</v>
      </c>
      <c r="BE12" s="218" t="s">
        <v>1244</v>
      </c>
      <c r="BF12" s="435" t="s">
        <v>1245</v>
      </c>
      <c r="BG12" s="436" t="s">
        <v>1246</v>
      </c>
    </row>
    <row r="13" spans="1:59" ht="30.75" customHeight="1" thickBot="1">
      <c r="C13" s="90">
        <v>1</v>
      </c>
      <c r="D13" s="301" t="s">
        <v>433</v>
      </c>
      <c r="E13" s="312" t="s">
        <v>434</v>
      </c>
      <c r="F13" s="42">
        <v>57</v>
      </c>
      <c r="G13" s="42">
        <v>18</v>
      </c>
      <c r="H13" s="89">
        <v>0.92</v>
      </c>
      <c r="I13" s="42">
        <v>52</v>
      </c>
      <c r="J13" s="42">
        <v>17</v>
      </c>
      <c r="K13" s="89">
        <v>0.9</v>
      </c>
      <c r="L13" s="42">
        <v>54</v>
      </c>
      <c r="M13" s="42">
        <v>16</v>
      </c>
      <c r="N13" s="45">
        <v>0.89</v>
      </c>
      <c r="O13" s="42">
        <v>60</v>
      </c>
      <c r="P13" s="42">
        <v>20</v>
      </c>
      <c r="Q13" s="45">
        <v>0.9</v>
      </c>
      <c r="R13" s="42">
        <v>57</v>
      </c>
      <c r="S13" s="42">
        <v>21</v>
      </c>
      <c r="T13" s="45">
        <v>0.91</v>
      </c>
      <c r="U13" s="42">
        <v>58</v>
      </c>
      <c r="V13" s="42">
        <v>21</v>
      </c>
      <c r="W13" s="45">
        <v>0.91</v>
      </c>
      <c r="X13" s="42">
        <v>58</v>
      </c>
      <c r="Y13" s="42">
        <v>22</v>
      </c>
      <c r="Z13" s="45">
        <v>0.91</v>
      </c>
      <c r="AA13" s="184">
        <v>56</v>
      </c>
      <c r="AB13" s="184">
        <v>19</v>
      </c>
      <c r="AC13" s="185">
        <v>0.91</v>
      </c>
      <c r="AD13" s="184">
        <v>57</v>
      </c>
      <c r="AE13" s="184">
        <v>20</v>
      </c>
      <c r="AF13" s="185">
        <v>0.91</v>
      </c>
      <c r="AG13" s="184">
        <v>53</v>
      </c>
      <c r="AH13" s="184">
        <v>22</v>
      </c>
      <c r="AI13" s="185">
        <v>0.92</v>
      </c>
      <c r="AJ13" s="184">
        <v>54</v>
      </c>
      <c r="AK13" s="184">
        <v>23</v>
      </c>
      <c r="AL13" s="185">
        <v>0.92</v>
      </c>
      <c r="AM13" s="250">
        <v>49</v>
      </c>
      <c r="AN13" s="250">
        <v>18</v>
      </c>
      <c r="AO13" s="185">
        <v>0.91</v>
      </c>
      <c r="AP13" s="250">
        <v>49</v>
      </c>
      <c r="AQ13" s="250">
        <v>18</v>
      </c>
      <c r="AR13" s="185">
        <v>0.91044776119402981</v>
      </c>
      <c r="AS13" s="250">
        <v>56</v>
      </c>
      <c r="AT13" s="250">
        <v>17</v>
      </c>
      <c r="AU13" s="185">
        <v>0.88</v>
      </c>
      <c r="AV13" s="250">
        <v>57</v>
      </c>
      <c r="AW13" s="250">
        <v>18</v>
      </c>
      <c r="AX13" s="185">
        <v>0.88</v>
      </c>
      <c r="AY13" s="313">
        <v>58</v>
      </c>
      <c r="AZ13" s="313">
        <v>19</v>
      </c>
      <c r="BA13" s="314">
        <v>0.9</v>
      </c>
      <c r="BB13" s="357">
        <v>60</v>
      </c>
      <c r="BC13" s="357">
        <v>19</v>
      </c>
      <c r="BD13" s="358">
        <v>0.9</v>
      </c>
      <c r="BE13" s="313">
        <v>61</v>
      </c>
      <c r="BF13" s="313">
        <v>20</v>
      </c>
      <c r="BG13" s="314">
        <v>0.89</v>
      </c>
    </row>
    <row r="14" spans="1:59" ht="16.5" thickBot="1">
      <c r="C14" s="90">
        <v>2</v>
      </c>
      <c r="D14" s="301" t="s">
        <v>438</v>
      </c>
      <c r="E14" s="312" t="s">
        <v>440</v>
      </c>
      <c r="F14" s="42">
        <v>47</v>
      </c>
      <c r="G14" s="42">
        <v>0</v>
      </c>
      <c r="H14" s="89">
        <v>0.98</v>
      </c>
      <c r="I14" s="42">
        <v>45</v>
      </c>
      <c r="J14" s="42">
        <v>1</v>
      </c>
      <c r="K14" s="89">
        <v>0.98</v>
      </c>
      <c r="L14" s="42">
        <v>43</v>
      </c>
      <c r="M14" s="42">
        <v>1</v>
      </c>
      <c r="N14" s="43">
        <v>0.98</v>
      </c>
      <c r="O14" s="42">
        <v>45</v>
      </c>
      <c r="P14" s="42">
        <v>5</v>
      </c>
      <c r="Q14" s="43">
        <v>0.96</v>
      </c>
      <c r="R14" s="42">
        <v>47</v>
      </c>
      <c r="S14" s="42">
        <v>5</v>
      </c>
      <c r="T14" s="43">
        <v>0.94</v>
      </c>
      <c r="U14" s="42">
        <v>51</v>
      </c>
      <c r="V14" s="42">
        <v>6</v>
      </c>
      <c r="W14" s="43">
        <v>0.95</v>
      </c>
      <c r="X14" s="42">
        <v>57</v>
      </c>
      <c r="Y14" s="42">
        <v>8</v>
      </c>
      <c r="Z14" s="43">
        <v>0.95379999999999998</v>
      </c>
      <c r="AA14" s="184">
        <v>58</v>
      </c>
      <c r="AB14" s="184">
        <v>9</v>
      </c>
      <c r="AC14" s="185">
        <v>0.95520000000000005</v>
      </c>
      <c r="AD14" s="184">
        <v>54</v>
      </c>
      <c r="AE14" s="184">
        <v>9</v>
      </c>
      <c r="AF14" s="185">
        <v>0.97</v>
      </c>
      <c r="AG14" s="184">
        <v>55</v>
      </c>
      <c r="AH14" s="184">
        <v>9</v>
      </c>
      <c r="AI14" s="185">
        <v>0.94</v>
      </c>
      <c r="AJ14" s="184">
        <v>57</v>
      </c>
      <c r="AK14" s="184">
        <v>11</v>
      </c>
      <c r="AL14" s="185">
        <v>0.94</v>
      </c>
      <c r="AM14" s="249">
        <v>59</v>
      </c>
      <c r="AN14" s="249">
        <v>10</v>
      </c>
      <c r="AO14" s="185">
        <v>0.92749999999999999</v>
      </c>
      <c r="AP14" s="249">
        <v>55</v>
      </c>
      <c r="AQ14" s="249">
        <v>12</v>
      </c>
      <c r="AR14" s="185">
        <v>0.94029850746268662</v>
      </c>
      <c r="AS14" s="250">
        <v>56</v>
      </c>
      <c r="AT14" s="250">
        <v>12</v>
      </c>
      <c r="AU14" s="185">
        <v>0.96</v>
      </c>
      <c r="AV14" s="250">
        <v>58</v>
      </c>
      <c r="AW14" s="250">
        <v>15</v>
      </c>
      <c r="AX14" s="185">
        <v>0.96</v>
      </c>
      <c r="AY14" s="313">
        <v>62</v>
      </c>
      <c r="AZ14" s="313">
        <v>15</v>
      </c>
      <c r="BA14" s="314">
        <v>0.95</v>
      </c>
      <c r="BB14" s="357">
        <v>61</v>
      </c>
      <c r="BC14" s="357">
        <v>15</v>
      </c>
      <c r="BD14" s="358">
        <v>0.95</v>
      </c>
      <c r="BE14" s="313">
        <v>62</v>
      </c>
      <c r="BF14" s="313">
        <v>18</v>
      </c>
      <c r="BG14" s="314">
        <v>0.95</v>
      </c>
    </row>
    <row r="15" spans="1:59" ht="16.5" thickBot="1">
      <c r="C15" s="90">
        <v>3</v>
      </c>
      <c r="D15" s="301" t="s">
        <v>439</v>
      </c>
      <c r="E15" s="312" t="s">
        <v>437</v>
      </c>
      <c r="F15" s="42">
        <v>20</v>
      </c>
      <c r="G15" s="42">
        <v>6</v>
      </c>
      <c r="H15" s="89">
        <v>0.73</v>
      </c>
      <c r="I15" s="42">
        <v>23</v>
      </c>
      <c r="J15" s="42">
        <v>7</v>
      </c>
      <c r="K15" s="89">
        <v>0.77</v>
      </c>
      <c r="L15" s="42">
        <v>20</v>
      </c>
      <c r="M15" s="42">
        <v>7</v>
      </c>
      <c r="N15" s="45">
        <v>0.78</v>
      </c>
      <c r="O15" s="42">
        <v>21</v>
      </c>
      <c r="P15" s="42">
        <v>6</v>
      </c>
      <c r="Q15" s="45">
        <v>0.78</v>
      </c>
      <c r="R15" s="42">
        <v>25</v>
      </c>
      <c r="S15" s="42">
        <v>7</v>
      </c>
      <c r="T15" s="45">
        <v>0.75</v>
      </c>
      <c r="U15" s="42">
        <v>25</v>
      </c>
      <c r="V15" s="42">
        <v>8</v>
      </c>
      <c r="W15" s="45">
        <v>0.79</v>
      </c>
      <c r="X15" s="42">
        <v>26</v>
      </c>
      <c r="Y15" s="42">
        <v>8</v>
      </c>
      <c r="Z15" s="45">
        <v>0.82</v>
      </c>
      <c r="AA15" s="184">
        <v>26</v>
      </c>
      <c r="AB15" s="184">
        <v>9</v>
      </c>
      <c r="AC15" s="185">
        <v>0.8</v>
      </c>
      <c r="AD15" s="184">
        <v>28</v>
      </c>
      <c r="AE15" s="184">
        <v>10</v>
      </c>
      <c r="AF15" s="185">
        <v>0.79</v>
      </c>
      <c r="AG15" s="184">
        <v>27</v>
      </c>
      <c r="AH15" s="184">
        <v>11</v>
      </c>
      <c r="AI15" s="185">
        <v>0.79</v>
      </c>
      <c r="AJ15" s="184">
        <v>29</v>
      </c>
      <c r="AK15" s="184">
        <v>13</v>
      </c>
      <c r="AL15" s="185">
        <v>0.76</v>
      </c>
      <c r="AM15" s="249">
        <v>27</v>
      </c>
      <c r="AN15" s="249">
        <v>14</v>
      </c>
      <c r="AO15" s="185">
        <v>0.76</v>
      </c>
      <c r="AP15" s="265">
        <v>23</v>
      </c>
      <c r="AQ15" s="265">
        <v>14</v>
      </c>
      <c r="AR15" s="185">
        <v>0.81081081081081086</v>
      </c>
      <c r="AS15" s="250">
        <v>24</v>
      </c>
      <c r="AT15" s="250">
        <v>15</v>
      </c>
      <c r="AU15" s="185">
        <v>0.85</v>
      </c>
      <c r="AV15" s="250">
        <v>24</v>
      </c>
      <c r="AW15" s="250">
        <v>15</v>
      </c>
      <c r="AX15" s="185">
        <v>0.85</v>
      </c>
      <c r="AY15" s="313">
        <v>26</v>
      </c>
      <c r="AZ15" s="313">
        <v>15</v>
      </c>
      <c r="BA15" s="314">
        <v>0.8</v>
      </c>
      <c r="BB15" s="357">
        <v>25</v>
      </c>
      <c r="BC15" s="357">
        <v>15</v>
      </c>
      <c r="BD15" s="358">
        <v>0.83</v>
      </c>
      <c r="BE15" s="313">
        <v>24</v>
      </c>
      <c r="BF15" s="313">
        <v>17</v>
      </c>
      <c r="BG15" s="314">
        <v>0.83</v>
      </c>
    </row>
    <row r="16" spans="1:59" s="392" customFormat="1" ht="34.5" customHeight="1">
      <c r="A16" s="376"/>
      <c r="B16" s="376"/>
      <c r="C16" s="387"/>
      <c r="D16" s="388" t="s">
        <v>429</v>
      </c>
      <c r="E16" s="389" t="s">
        <v>430</v>
      </c>
      <c r="F16" s="390">
        <v>124</v>
      </c>
      <c r="G16" s="390">
        <v>24</v>
      </c>
      <c r="H16" s="391">
        <v>0.90567567567567586</v>
      </c>
      <c r="I16" s="390">
        <v>120</v>
      </c>
      <c r="J16" s="390">
        <v>25</v>
      </c>
      <c r="K16" s="391">
        <v>0.89848275862068971</v>
      </c>
      <c r="L16" s="390">
        <v>117</v>
      </c>
      <c r="M16" s="390">
        <v>24</v>
      </c>
      <c r="N16" s="391">
        <v>0.89702127659574482</v>
      </c>
      <c r="O16" s="390">
        <v>126</v>
      </c>
      <c r="P16" s="390">
        <v>31</v>
      </c>
      <c r="Q16" s="391">
        <v>0.9</v>
      </c>
      <c r="R16" s="390">
        <v>129</v>
      </c>
      <c r="S16" s="390">
        <v>33</v>
      </c>
      <c r="T16" s="391">
        <v>0.89</v>
      </c>
      <c r="U16" s="390">
        <v>134</v>
      </c>
      <c r="V16" s="390">
        <v>35</v>
      </c>
      <c r="W16" s="391">
        <v>0.90005917159763327</v>
      </c>
      <c r="X16" s="390">
        <v>141</v>
      </c>
      <c r="Y16" s="390">
        <v>38</v>
      </c>
      <c r="Z16" s="391">
        <v>0.90881005586592178</v>
      </c>
      <c r="AA16" s="390">
        <v>140</v>
      </c>
      <c r="AB16" s="390">
        <v>37</v>
      </c>
      <c r="AC16" s="391">
        <v>0.90535819209039547</v>
      </c>
      <c r="AD16" s="384">
        <f>SUM(AD13:AD15)</f>
        <v>139</v>
      </c>
      <c r="AE16" s="384">
        <f>SUM(AE13:AE15)</f>
        <v>39</v>
      </c>
      <c r="AF16" s="391">
        <v>0.90561797752808981</v>
      </c>
      <c r="AG16" s="384">
        <f>SUM(AG13:AG15)</f>
        <v>135</v>
      </c>
      <c r="AH16" s="384">
        <f>SUM(AH13:AH15)</f>
        <v>42</v>
      </c>
      <c r="AI16" s="391">
        <v>0.89932203389830512</v>
      </c>
      <c r="AJ16" s="384">
        <f>SUM(AJ13:AJ15)</f>
        <v>140</v>
      </c>
      <c r="AK16" s="384">
        <f>SUM(AK13:AK15)</f>
        <v>47</v>
      </c>
      <c r="AL16" s="391">
        <v>0.89133689839572205</v>
      </c>
      <c r="AM16" s="384">
        <f>SUM(AM13:AM15)</f>
        <v>135</v>
      </c>
      <c r="AN16" s="384">
        <f>SUM(AN13:AN15)</f>
        <v>42</v>
      </c>
      <c r="AO16" s="391">
        <v>0.88207627118644072</v>
      </c>
      <c r="AP16" s="384">
        <f>SUM(AP13:AP15)</f>
        <v>127</v>
      </c>
      <c r="AQ16" s="384">
        <f>SUM(AQ13:AQ15)</f>
        <v>44</v>
      </c>
      <c r="AR16" s="391">
        <v>0.90058479532163738</v>
      </c>
      <c r="AS16" s="384">
        <f>SUM(AS13:AS15)</f>
        <v>136</v>
      </c>
      <c r="AT16" s="384">
        <f>SUM(AT13:AT15)</f>
        <v>44</v>
      </c>
      <c r="AU16" s="391">
        <v>0.90372222222222232</v>
      </c>
      <c r="AV16" s="384">
        <f>SUM(AV13:AV15)</f>
        <v>139</v>
      </c>
      <c r="AW16" s="384">
        <f>SUM(AW13:AW15)</f>
        <v>48</v>
      </c>
      <c r="AX16" s="391">
        <v>0.90372222222222232</v>
      </c>
      <c r="AY16" s="384">
        <f>SUM(AY13:AY15)</f>
        <v>146</v>
      </c>
      <c r="AZ16" s="384">
        <f>SUM(AZ13:AZ15)</f>
        <v>49</v>
      </c>
      <c r="BA16" s="391">
        <v>0.90372222222222232</v>
      </c>
      <c r="BB16" s="384">
        <f>SUM(BB13:BB15)</f>
        <v>146</v>
      </c>
      <c r="BC16" s="384">
        <f>SUM(BC13:BC15)</f>
        <v>49</v>
      </c>
      <c r="BD16" s="391">
        <v>0.90512820512820513</v>
      </c>
      <c r="BE16" s="384">
        <v>147</v>
      </c>
      <c r="BF16" s="384">
        <v>55</v>
      </c>
      <c r="BG16" s="391">
        <v>0.90158415841584161</v>
      </c>
    </row>
    <row r="17" spans="1:50" s="97" customFormat="1" ht="34.5" customHeight="1">
      <c r="A17" s="98"/>
      <c r="B17" s="98"/>
      <c r="C17" s="98"/>
      <c r="D17" s="98"/>
      <c r="E17" s="98"/>
      <c r="F17" s="98"/>
      <c r="I17" s="98"/>
      <c r="J17" s="98"/>
      <c r="K17" s="98"/>
      <c r="L17" s="98"/>
      <c r="M17" s="11"/>
      <c r="N17" s="12"/>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25"/>
    </row>
    <row r="18" spans="1:50" s="97" customFormat="1" ht="15.75" customHeight="1">
      <c r="A18" s="98"/>
      <c r="B18" s="98"/>
      <c r="D18" s="98"/>
      <c r="E18" s="98"/>
      <c r="F18" s="98"/>
      <c r="I18" s="98"/>
      <c r="J18" s="98"/>
      <c r="K18" s="98"/>
      <c r="L18" s="98"/>
      <c r="M18" s="11"/>
      <c r="N18" s="12"/>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row>
    <row r="19" spans="1:50" s="97" customFormat="1">
      <c r="A19" s="98"/>
      <c r="B19" s="98"/>
      <c r="C19" s="98"/>
      <c r="D19" s="98"/>
      <c r="E19" s="98"/>
      <c r="F19" s="98"/>
      <c r="I19" s="98"/>
      <c r="J19" s="98"/>
      <c r="K19" s="98"/>
      <c r="L19" s="98"/>
      <c r="M19" s="11"/>
      <c r="N19" s="12"/>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row>
    <row r="20" spans="1:50" s="97" customFormat="1">
      <c r="A20" s="98"/>
      <c r="B20" s="98"/>
      <c r="C20" s="98"/>
      <c r="D20" s="98"/>
      <c r="E20" s="98"/>
      <c r="F20" s="98"/>
      <c r="I20" s="98"/>
      <c r="J20" s="98"/>
      <c r="K20" s="98"/>
      <c r="L20" s="98"/>
      <c r="M20" s="11"/>
      <c r="N20" s="12"/>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25"/>
    </row>
    <row r="21" spans="1:50" s="97" customFormat="1">
      <c r="A21" s="98"/>
      <c r="B21" s="98"/>
      <c r="C21" s="98"/>
      <c r="D21" s="98"/>
      <c r="E21" s="98"/>
      <c r="F21" s="98"/>
      <c r="I21" s="98"/>
      <c r="J21" s="98"/>
      <c r="K21" s="98"/>
      <c r="L21" s="98"/>
      <c r="M21" s="11"/>
      <c r="N21" s="12"/>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25"/>
    </row>
    <row r="22" spans="1:50" s="97" customFormat="1">
      <c r="A22" s="98"/>
      <c r="B22" s="98"/>
      <c r="C22" s="98"/>
      <c r="D22" s="98"/>
      <c r="E22" s="98"/>
      <c r="F22" s="98"/>
      <c r="I22" s="98"/>
      <c r="J22" s="98"/>
      <c r="K22" s="98"/>
      <c r="L22" s="98"/>
      <c r="M22" s="11"/>
      <c r="N22" s="12"/>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25"/>
    </row>
    <row r="23" spans="1:50" s="97" customFormat="1">
      <c r="A23" s="98"/>
      <c r="B23" s="98"/>
      <c r="C23" s="98"/>
      <c r="D23" s="98"/>
      <c r="E23" s="98"/>
      <c r="F23" s="98"/>
      <c r="I23" s="98"/>
      <c r="J23" s="98"/>
      <c r="K23" s="98"/>
      <c r="L23" s="98"/>
      <c r="M23" s="11"/>
      <c r="N23" s="12"/>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25"/>
    </row>
    <row r="24" spans="1:50" s="97" customFormat="1">
      <c r="A24" s="98"/>
      <c r="B24" s="98"/>
      <c r="C24" s="98"/>
      <c r="D24" s="98"/>
      <c r="E24" s="98"/>
      <c r="F24" s="98"/>
      <c r="I24" s="98"/>
      <c r="J24" s="98"/>
      <c r="K24" s="98"/>
      <c r="L24" s="98"/>
      <c r="M24" s="11"/>
      <c r="N24" s="12"/>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25"/>
    </row>
    <row r="25" spans="1:50" s="97" customFormat="1">
      <c r="A25" s="98"/>
      <c r="B25" s="98"/>
      <c r="C25" s="98"/>
      <c r="D25" s="99"/>
      <c r="E25" s="99"/>
      <c r="F25" s="99"/>
      <c r="I25" s="98"/>
      <c r="J25" s="98"/>
      <c r="K25" s="98"/>
      <c r="L25" s="98"/>
      <c r="M25" s="11"/>
      <c r="N25" s="12"/>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25"/>
    </row>
    <row r="26" spans="1:50" s="97" customFormat="1">
      <c r="A26" s="98"/>
      <c r="B26" s="98"/>
      <c r="C26" s="98"/>
      <c r="D26" s="99"/>
      <c r="E26" s="99"/>
      <c r="F26" s="99"/>
      <c r="I26" s="98"/>
      <c r="J26" s="98"/>
      <c r="K26" s="98"/>
      <c r="L26" s="98"/>
      <c r="M26" s="11"/>
      <c r="N26" s="12"/>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25"/>
    </row>
    <row r="27" spans="1:50" s="97" customFormat="1">
      <c r="A27" s="98"/>
      <c r="B27" s="98"/>
      <c r="C27" s="98"/>
      <c r="D27" s="99"/>
      <c r="E27" s="99"/>
      <c r="F27" s="99"/>
      <c r="I27" s="98"/>
      <c r="J27" s="98"/>
      <c r="K27" s="98"/>
      <c r="L27" s="98"/>
      <c r="M27" s="11"/>
      <c r="N27" s="12"/>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25"/>
    </row>
    <row r="28" spans="1:50" s="97" customFormat="1">
      <c r="A28" s="98"/>
      <c r="B28" s="98"/>
      <c r="C28" s="98"/>
      <c r="D28" s="99"/>
      <c r="E28" s="99"/>
      <c r="F28" s="99"/>
      <c r="I28" s="98"/>
      <c r="J28" s="98"/>
      <c r="K28" s="98"/>
      <c r="L28" s="98"/>
      <c r="M28" s="11"/>
      <c r="N28" s="12"/>
      <c r="O28" s="98"/>
      <c r="P28" s="98"/>
      <c r="Q28" s="98"/>
      <c r="R28" s="98"/>
      <c r="S28" s="98"/>
      <c r="T28" s="98"/>
      <c r="U28" s="98"/>
      <c r="V28" s="98"/>
      <c r="W28" s="98"/>
      <c r="X28" s="98"/>
      <c r="Y28" s="98"/>
      <c r="Z28" s="98"/>
      <c r="AA28" s="98"/>
      <c r="AB28" s="98"/>
      <c r="AC28" s="98"/>
      <c r="AD28" s="98"/>
      <c r="AH28" s="98"/>
      <c r="AI28" s="98"/>
      <c r="AJ28" s="98"/>
      <c r="AK28" s="98"/>
      <c r="AL28" s="98"/>
      <c r="AM28" s="98"/>
      <c r="AN28" s="98"/>
      <c r="AO28" s="98"/>
      <c r="AP28" s="98"/>
      <c r="AQ28" s="98"/>
      <c r="AR28" s="98"/>
      <c r="AS28" s="25"/>
    </row>
    <row r="29" spans="1:50" s="97" customFormat="1">
      <c r="A29" s="98"/>
      <c r="B29" s="98"/>
      <c r="C29" s="98"/>
      <c r="D29" s="99"/>
      <c r="E29" s="99"/>
      <c r="F29" s="99"/>
      <c r="I29" s="98"/>
      <c r="J29" s="98"/>
      <c r="K29" s="98"/>
      <c r="L29" s="98"/>
      <c r="M29" s="11"/>
      <c r="N29" s="12"/>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25"/>
    </row>
    <row r="30" spans="1:50">
      <c r="AX30" s="97"/>
    </row>
  </sheetData>
  <protectedRanges>
    <protectedRange sqref="L12:AI12" name="Range1"/>
    <protectedRange sqref="L16:AC16" name="Range1_4_1"/>
    <protectedRange sqref="L13:Z15" name="Range1_4"/>
    <protectedRange sqref="F12:K12" name="Range1_1"/>
    <protectedRange sqref="F16:K16" name="Range1_4_1_1"/>
    <protectedRange sqref="AA13:AC13" name="Range24"/>
    <protectedRange sqref="AA14:AC14" name="Range24_1"/>
    <protectedRange sqref="AA15:AC15" name="Range24_2"/>
    <protectedRange sqref="AJ12:AO12" name="Range1_2"/>
    <protectedRange sqref="AP12:AR12" name="Range1_3"/>
    <protectedRange sqref="AS12:AX12" name="Range1_5"/>
    <protectedRange sqref="AY12:BD12" name="Range1_6"/>
  </protectedRanges>
  <phoneticPr fontId="82" type="noConversion"/>
  <pageMargins left="0.25" right="0.25" top="0.75" bottom="0.75" header="0.3" footer="0.3"/>
  <pageSetup paperSize="9" orientation="portrait" r:id="rId1"/>
  <headerFooter>
    <oddFooter>&amp;C&amp;"Calibri"&amp;11&amp;K000000&amp;"Calibri"&amp;11&amp;K000000&amp;10&amp;K663300Classification: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EC507-6419-41F8-BA15-82E213B4E8B9}">
  <sheetPr codeName="Sheet5">
    <pageSetUpPr autoPageBreaks="0" fitToPage="1"/>
  </sheetPr>
  <dimension ref="A8:BJ75"/>
  <sheetViews>
    <sheetView rightToLeft="1" topLeftCell="AS42" workbookViewId="0">
      <selection activeCell="BJ54" sqref="BJ54"/>
    </sheetView>
  </sheetViews>
  <sheetFormatPr defaultColWidth="8.85546875" defaultRowHeight="15"/>
  <cols>
    <col min="1" max="2" width="8.85546875" style="98"/>
    <col min="3" max="3" width="5.42578125" style="98" customWidth="1"/>
    <col min="4" max="5" width="60" style="99" customWidth="1"/>
    <col min="6" max="6" width="17.42578125" style="99" customWidth="1"/>
    <col min="7" max="8" width="13.85546875" style="97" customWidth="1"/>
    <col min="9" max="12" width="13.85546875" style="98" customWidth="1"/>
    <col min="13" max="13" width="13.85546875" style="11" customWidth="1"/>
    <col min="14" max="14" width="13.85546875" style="12" customWidth="1"/>
    <col min="15" max="24" width="13.85546875" style="98" customWidth="1"/>
    <col min="25" max="25" width="14.42578125" style="98" customWidth="1"/>
    <col min="26" max="26" width="15.85546875" style="98" customWidth="1"/>
    <col min="27" max="34" width="14.42578125" style="98" customWidth="1"/>
    <col min="35" max="35" width="13.42578125" style="98" customWidth="1"/>
    <col min="36" max="44" width="18" style="98" customWidth="1"/>
    <col min="45" max="45" width="18" style="25" customWidth="1"/>
    <col min="46" max="49" width="18" style="97" customWidth="1"/>
    <col min="50" max="50" width="18" style="98" customWidth="1"/>
    <col min="51" max="51" width="16" style="98" customWidth="1"/>
    <col min="52" max="52" width="15" style="98" customWidth="1"/>
    <col min="53" max="53" width="14.42578125" style="98" customWidth="1"/>
    <col min="54" max="54" width="13.85546875" style="98" customWidth="1"/>
    <col min="55" max="55" width="11.85546875" style="98" customWidth="1"/>
    <col min="56" max="59" width="14.28515625" style="98" customWidth="1"/>
    <col min="60" max="16384" width="8.85546875" style="98"/>
  </cols>
  <sheetData>
    <row r="8" spans="3:62" ht="20.25" customHeight="1">
      <c r="M8" s="98"/>
      <c r="N8" s="98"/>
    </row>
    <row r="9" spans="3:62" ht="72" customHeight="1">
      <c r="C9" s="10"/>
      <c r="D9" s="105" t="s">
        <v>266</v>
      </c>
      <c r="E9" s="105"/>
      <c r="F9" s="10"/>
      <c r="H9" s="103"/>
      <c r="I9" s="103"/>
      <c r="J9" s="103"/>
      <c r="K9" s="103"/>
      <c r="L9" s="103"/>
      <c r="M9" s="103"/>
      <c r="N9" s="103"/>
      <c r="O9" s="103"/>
      <c r="P9" s="50"/>
      <c r="Q9" s="50"/>
      <c r="R9" s="50"/>
      <c r="S9" s="50"/>
      <c r="T9" s="50"/>
      <c r="U9" s="50"/>
      <c r="V9" s="50"/>
      <c r="W9" s="50"/>
      <c r="X9" s="50"/>
      <c r="Y9" s="50"/>
      <c r="Z9" s="50"/>
      <c r="AA9" s="50"/>
      <c r="AB9" s="50"/>
      <c r="AC9" s="50"/>
      <c r="AD9" s="50"/>
      <c r="AE9" s="50"/>
      <c r="AF9" s="50"/>
    </row>
    <row r="10" spans="3:62" ht="86.25" customHeight="1">
      <c r="C10" s="32"/>
      <c r="D10" s="32"/>
      <c r="E10" s="32"/>
      <c r="F10" s="32"/>
      <c r="G10" s="28"/>
      <c r="H10" s="28"/>
      <c r="I10" s="28"/>
      <c r="J10" s="28"/>
      <c r="K10" s="28"/>
      <c r="L10" s="28"/>
      <c r="M10" s="28"/>
      <c r="N10" s="28"/>
      <c r="O10" s="28"/>
      <c r="P10" s="28"/>
      <c r="Q10" s="28"/>
      <c r="R10" s="28"/>
      <c r="S10" s="28"/>
      <c r="T10" s="28"/>
      <c r="U10" s="28"/>
      <c r="V10" s="28"/>
      <c r="W10" s="28"/>
      <c r="X10" s="28"/>
      <c r="Y10" s="28"/>
      <c r="Z10" s="28"/>
      <c r="AA10" s="28"/>
    </row>
    <row r="11" spans="3:62" ht="93" customHeight="1" thickBot="1">
      <c r="C11" s="104" t="s">
        <v>4</v>
      </c>
      <c r="D11" s="309" t="s">
        <v>876</v>
      </c>
      <c r="E11" s="309" t="s">
        <v>877</v>
      </c>
      <c r="F11" s="137" t="s">
        <v>231</v>
      </c>
      <c r="G11" s="137" t="s">
        <v>232</v>
      </c>
      <c r="H11" s="137" t="s">
        <v>233</v>
      </c>
      <c r="I11" s="137" t="s">
        <v>234</v>
      </c>
      <c r="J11" s="137" t="s">
        <v>235</v>
      </c>
      <c r="K11" s="137" t="s">
        <v>236</v>
      </c>
      <c r="L11" s="137" t="s">
        <v>237</v>
      </c>
      <c r="M11" s="137" t="s">
        <v>238</v>
      </c>
      <c r="N11" s="137" t="s">
        <v>239</v>
      </c>
      <c r="O11" s="137" t="s">
        <v>240</v>
      </c>
      <c r="P11" s="137" t="s">
        <v>241</v>
      </c>
      <c r="Q11" s="137" t="s">
        <v>242</v>
      </c>
      <c r="R11" s="137" t="s">
        <v>243</v>
      </c>
      <c r="S11" s="137" t="s">
        <v>244</v>
      </c>
      <c r="T11" s="137" t="s">
        <v>245</v>
      </c>
      <c r="U11" s="137" t="s">
        <v>246</v>
      </c>
      <c r="V11" s="137" t="s">
        <v>247</v>
      </c>
      <c r="W11" s="137" t="s">
        <v>248</v>
      </c>
      <c r="X11" s="137" t="s">
        <v>249</v>
      </c>
      <c r="Y11" s="137" t="s">
        <v>250</v>
      </c>
      <c r="Z11" s="138" t="s">
        <v>251</v>
      </c>
      <c r="AA11" s="172" t="s">
        <v>254</v>
      </c>
      <c r="AB11" s="172" t="s">
        <v>255</v>
      </c>
      <c r="AC11" s="172" t="s">
        <v>256</v>
      </c>
      <c r="AD11" s="137" t="s">
        <v>273</v>
      </c>
      <c r="AE11" s="137" t="s">
        <v>274</v>
      </c>
      <c r="AF11" s="137" t="s">
        <v>279</v>
      </c>
      <c r="AG11" s="137" t="s">
        <v>297</v>
      </c>
      <c r="AH11" s="137" t="s">
        <v>298</v>
      </c>
      <c r="AI11" s="137" t="s">
        <v>299</v>
      </c>
      <c r="AJ11" s="218" t="s">
        <v>318</v>
      </c>
      <c r="AK11" s="218" t="s">
        <v>319</v>
      </c>
      <c r="AL11" s="172" t="s">
        <v>320</v>
      </c>
      <c r="AM11" s="218" t="s">
        <v>337</v>
      </c>
      <c r="AN11" s="218" t="s">
        <v>339</v>
      </c>
      <c r="AO11" s="172" t="s">
        <v>338</v>
      </c>
      <c r="AP11" s="218" t="s">
        <v>353</v>
      </c>
      <c r="AQ11" s="218" t="s">
        <v>354</v>
      </c>
      <c r="AR11" s="172" t="s">
        <v>355</v>
      </c>
      <c r="AS11" s="218" t="s">
        <v>371</v>
      </c>
      <c r="AT11" s="218" t="s">
        <v>372</v>
      </c>
      <c r="AU11" s="172" t="s">
        <v>370</v>
      </c>
      <c r="AV11" s="218" t="s">
        <v>385</v>
      </c>
      <c r="AW11" s="218" t="s">
        <v>386</v>
      </c>
      <c r="AX11" s="172" t="s">
        <v>387</v>
      </c>
      <c r="AY11" s="172" t="s">
        <v>399</v>
      </c>
      <c r="AZ11" s="172" t="s">
        <v>400</v>
      </c>
      <c r="BA11" s="172" t="s">
        <v>401</v>
      </c>
      <c r="BB11" s="218" t="s">
        <v>441</v>
      </c>
      <c r="BC11" s="218" t="s">
        <v>442</v>
      </c>
      <c r="BD11" s="172" t="s">
        <v>940</v>
      </c>
      <c r="BE11" s="218" t="s">
        <v>1097</v>
      </c>
      <c r="BF11" s="218" t="s">
        <v>1098</v>
      </c>
      <c r="BG11" s="172" t="s">
        <v>1100</v>
      </c>
      <c r="BH11" s="218" t="s">
        <v>1242</v>
      </c>
      <c r="BI11" s="218" t="s">
        <v>1243</v>
      </c>
      <c r="BJ11" s="172" t="s">
        <v>1263</v>
      </c>
    </row>
    <row r="12" spans="3:62" ht="48" customHeight="1" thickBot="1">
      <c r="C12" s="329">
        <v>1</v>
      </c>
      <c r="D12" s="301" t="s">
        <v>878</v>
      </c>
      <c r="E12" s="312" t="s">
        <v>879</v>
      </c>
      <c r="F12" s="46" t="s">
        <v>5</v>
      </c>
      <c r="G12" s="46" t="s">
        <v>5</v>
      </c>
      <c r="H12" s="46" t="s">
        <v>5</v>
      </c>
      <c r="I12" s="46" t="s">
        <v>5</v>
      </c>
      <c r="J12" s="46" t="s">
        <v>5</v>
      </c>
      <c r="K12" s="46" t="s">
        <v>5</v>
      </c>
      <c r="L12" s="46" t="s">
        <v>5</v>
      </c>
      <c r="M12" s="46" t="s">
        <v>5</v>
      </c>
      <c r="N12" s="46" t="s">
        <v>5</v>
      </c>
      <c r="O12" s="46" t="s">
        <v>5</v>
      </c>
      <c r="P12" s="46" t="s">
        <v>5</v>
      </c>
      <c r="Q12" s="46" t="s">
        <v>5</v>
      </c>
      <c r="R12" s="46" t="s">
        <v>5</v>
      </c>
      <c r="S12" s="46" t="s">
        <v>5</v>
      </c>
      <c r="T12" s="42" t="s">
        <v>5</v>
      </c>
      <c r="U12" s="46" t="s">
        <v>5</v>
      </c>
      <c r="V12" s="46" t="s">
        <v>5</v>
      </c>
      <c r="W12" s="46" t="s">
        <v>5</v>
      </c>
      <c r="X12" s="46" t="s">
        <v>5</v>
      </c>
      <c r="Y12" s="46" t="s">
        <v>5</v>
      </c>
      <c r="Z12" s="268" t="s">
        <v>5</v>
      </c>
      <c r="AA12" s="46" t="s">
        <v>5</v>
      </c>
      <c r="AB12" s="46" t="s">
        <v>5</v>
      </c>
      <c r="AC12" s="268" t="s">
        <v>5</v>
      </c>
      <c r="AD12" s="46" t="s">
        <v>5</v>
      </c>
      <c r="AE12" s="46" t="s">
        <v>5</v>
      </c>
      <c r="AF12" s="268" t="s">
        <v>5</v>
      </c>
      <c r="AG12" s="46" t="s">
        <v>5</v>
      </c>
      <c r="AH12" s="46" t="s">
        <v>5</v>
      </c>
      <c r="AI12" s="268" t="s">
        <v>5</v>
      </c>
      <c r="AJ12" s="46" t="s">
        <v>5</v>
      </c>
      <c r="AK12" s="46" t="s">
        <v>5</v>
      </c>
      <c r="AL12" s="217" t="s">
        <v>5</v>
      </c>
      <c r="AM12" s="217" t="s">
        <v>5</v>
      </c>
      <c r="AN12" s="217" t="s">
        <v>5</v>
      </c>
      <c r="AO12" s="217" t="s">
        <v>5</v>
      </c>
      <c r="AP12" s="217" t="s">
        <v>5</v>
      </c>
      <c r="AQ12" s="217" t="s">
        <v>5</v>
      </c>
      <c r="AR12" s="217" t="s">
        <v>5</v>
      </c>
      <c r="AS12" s="217">
        <v>6</v>
      </c>
      <c r="AT12" s="217">
        <v>0</v>
      </c>
      <c r="AU12" s="173">
        <v>1</v>
      </c>
      <c r="AV12" s="217">
        <v>6</v>
      </c>
      <c r="AW12" s="217">
        <v>0</v>
      </c>
      <c r="AX12" s="173">
        <v>1</v>
      </c>
      <c r="AY12" s="217">
        <v>6</v>
      </c>
      <c r="AZ12" s="217">
        <v>0</v>
      </c>
      <c r="BA12" s="173">
        <v>1</v>
      </c>
      <c r="BB12" s="217">
        <v>6</v>
      </c>
      <c r="BC12" s="217">
        <v>1</v>
      </c>
      <c r="BD12" s="173">
        <v>1</v>
      </c>
      <c r="BE12" s="217">
        <v>6</v>
      </c>
      <c r="BF12" s="217">
        <v>1</v>
      </c>
      <c r="BG12" s="251">
        <v>1</v>
      </c>
      <c r="BH12" s="446">
        <v>8</v>
      </c>
      <c r="BI12" s="446">
        <v>1</v>
      </c>
      <c r="BJ12" s="230">
        <v>1</v>
      </c>
    </row>
    <row r="13" spans="3:62" ht="48" customHeight="1" thickBot="1">
      <c r="C13" s="329">
        <v>2</v>
      </c>
      <c r="D13" s="301" t="s">
        <v>880</v>
      </c>
      <c r="E13" s="312" t="s">
        <v>881</v>
      </c>
      <c r="F13" s="211" t="s">
        <v>5</v>
      </c>
      <c r="G13" s="211" t="s">
        <v>5</v>
      </c>
      <c r="H13" s="211" t="s">
        <v>5</v>
      </c>
      <c r="I13" s="211" t="s">
        <v>5</v>
      </c>
      <c r="J13" s="211" t="s">
        <v>5</v>
      </c>
      <c r="K13" s="211" t="s">
        <v>5</v>
      </c>
      <c r="L13" s="211" t="s">
        <v>5</v>
      </c>
      <c r="M13" s="211" t="s">
        <v>5</v>
      </c>
      <c r="N13" s="211" t="s">
        <v>5</v>
      </c>
      <c r="O13" s="211" t="s">
        <v>5</v>
      </c>
      <c r="P13" s="211" t="s">
        <v>5</v>
      </c>
      <c r="Q13" s="211" t="s">
        <v>5</v>
      </c>
      <c r="R13" s="211" t="s">
        <v>5</v>
      </c>
      <c r="S13" s="211" t="s">
        <v>5</v>
      </c>
      <c r="T13" s="267" t="s">
        <v>5</v>
      </c>
      <c r="U13" s="211" t="s">
        <v>5</v>
      </c>
      <c r="V13" s="211" t="s">
        <v>5</v>
      </c>
      <c r="W13" s="211" t="s">
        <v>5</v>
      </c>
      <c r="X13" s="211" t="s">
        <v>5</v>
      </c>
      <c r="Y13" s="211" t="s">
        <v>5</v>
      </c>
      <c r="Z13" s="266" t="s">
        <v>5</v>
      </c>
      <c r="AA13" s="211" t="s">
        <v>5</v>
      </c>
      <c r="AB13" s="211" t="s">
        <v>5</v>
      </c>
      <c r="AC13" s="211" t="s">
        <v>5</v>
      </c>
      <c r="AD13" s="211" t="s">
        <v>5</v>
      </c>
      <c r="AE13" s="211" t="s">
        <v>5</v>
      </c>
      <c r="AF13" s="211" t="s">
        <v>5</v>
      </c>
      <c r="AG13" s="211" t="s">
        <v>5</v>
      </c>
      <c r="AH13" s="211" t="s">
        <v>5</v>
      </c>
      <c r="AI13" s="211" t="s">
        <v>5</v>
      </c>
      <c r="AJ13" s="46">
        <v>6</v>
      </c>
      <c r="AK13" s="46">
        <v>1</v>
      </c>
      <c r="AL13" s="173">
        <v>1</v>
      </c>
      <c r="AM13" s="217">
        <v>5</v>
      </c>
      <c r="AN13" s="217">
        <v>1</v>
      </c>
      <c r="AO13" s="173">
        <v>1</v>
      </c>
      <c r="AP13" s="217">
        <v>5</v>
      </c>
      <c r="AQ13" s="217">
        <v>1</v>
      </c>
      <c r="AR13" s="173">
        <v>1</v>
      </c>
      <c r="AS13" s="217">
        <v>14</v>
      </c>
      <c r="AT13" s="217">
        <v>2</v>
      </c>
      <c r="AU13" s="173">
        <v>0.9375</v>
      </c>
      <c r="AV13" s="217">
        <v>10</v>
      </c>
      <c r="AW13" s="217">
        <v>1</v>
      </c>
      <c r="AX13" s="173">
        <v>1</v>
      </c>
      <c r="AY13" s="217">
        <v>8</v>
      </c>
      <c r="AZ13" s="217">
        <v>1</v>
      </c>
      <c r="BA13" s="173">
        <v>1</v>
      </c>
      <c r="BB13" s="217">
        <v>9</v>
      </c>
      <c r="BC13" s="217">
        <v>2</v>
      </c>
      <c r="BD13" s="173">
        <v>1</v>
      </c>
      <c r="BE13" s="217">
        <v>9</v>
      </c>
      <c r="BF13" s="217">
        <v>2</v>
      </c>
      <c r="BG13" s="251">
        <v>1</v>
      </c>
      <c r="BH13" s="446">
        <v>8</v>
      </c>
      <c r="BI13" s="446">
        <v>3</v>
      </c>
      <c r="BJ13" s="251">
        <v>1</v>
      </c>
    </row>
    <row r="14" spans="3:62" ht="48" customHeight="1" thickBot="1">
      <c r="C14" s="329">
        <v>10</v>
      </c>
      <c r="D14" s="301" t="s">
        <v>894</v>
      </c>
      <c r="E14" s="312" t="s">
        <v>895</v>
      </c>
      <c r="F14" s="175" t="s">
        <v>5</v>
      </c>
      <c r="G14" s="175" t="s">
        <v>5</v>
      </c>
      <c r="H14" s="175" t="s">
        <v>5</v>
      </c>
      <c r="I14" s="175" t="s">
        <v>5</v>
      </c>
      <c r="J14" s="175" t="s">
        <v>5</v>
      </c>
      <c r="K14" s="175" t="s">
        <v>5</v>
      </c>
      <c r="L14" s="175" t="s">
        <v>5</v>
      </c>
      <c r="M14" s="175" t="s">
        <v>5</v>
      </c>
      <c r="N14" s="175" t="s">
        <v>5</v>
      </c>
      <c r="O14" s="175" t="s">
        <v>5</v>
      </c>
      <c r="P14" s="175" t="s">
        <v>5</v>
      </c>
      <c r="Q14" s="175" t="s">
        <v>5</v>
      </c>
      <c r="R14" s="175" t="s">
        <v>5</v>
      </c>
      <c r="S14" s="175" t="s">
        <v>5</v>
      </c>
      <c r="T14" s="175" t="s">
        <v>5</v>
      </c>
      <c r="U14" s="175" t="s">
        <v>5</v>
      </c>
      <c r="V14" s="175" t="s">
        <v>5</v>
      </c>
      <c r="W14" s="175" t="s">
        <v>5</v>
      </c>
      <c r="X14" s="175" t="s">
        <v>5</v>
      </c>
      <c r="Y14" s="175" t="s">
        <v>5</v>
      </c>
      <c r="Z14" s="176" t="s">
        <v>5</v>
      </c>
      <c r="AA14" s="175" t="s">
        <v>5</v>
      </c>
      <c r="AB14" s="175" t="s">
        <v>5</v>
      </c>
      <c r="AC14" s="175" t="s">
        <v>5</v>
      </c>
      <c r="AD14" s="46">
        <v>2</v>
      </c>
      <c r="AE14" s="46">
        <v>1</v>
      </c>
      <c r="AF14" s="44">
        <v>1</v>
      </c>
      <c r="AG14" s="46">
        <v>2</v>
      </c>
      <c r="AH14" s="46">
        <v>1</v>
      </c>
      <c r="AI14" s="44">
        <v>1</v>
      </c>
      <c r="AJ14" s="46">
        <v>4</v>
      </c>
      <c r="AK14" s="46">
        <v>1</v>
      </c>
      <c r="AL14" s="173">
        <v>1</v>
      </c>
      <c r="AM14" s="217">
        <v>4</v>
      </c>
      <c r="AN14" s="217">
        <v>1</v>
      </c>
      <c r="AO14" s="173">
        <v>1</v>
      </c>
      <c r="AP14" s="217">
        <v>3</v>
      </c>
      <c r="AQ14" s="217">
        <v>0</v>
      </c>
      <c r="AR14" s="173">
        <v>1</v>
      </c>
      <c r="AS14" s="217">
        <v>4</v>
      </c>
      <c r="AT14" s="217">
        <v>1</v>
      </c>
      <c r="AU14" s="173">
        <v>0.8</v>
      </c>
      <c r="AV14" s="217">
        <v>4</v>
      </c>
      <c r="AW14" s="217">
        <v>1</v>
      </c>
      <c r="AX14" s="173">
        <v>0.8</v>
      </c>
      <c r="AY14" s="217">
        <v>4</v>
      </c>
      <c r="AZ14" s="217">
        <v>1</v>
      </c>
      <c r="BA14" s="173">
        <v>0.8</v>
      </c>
      <c r="BB14" s="217">
        <v>2</v>
      </c>
      <c r="BC14" s="217">
        <v>1</v>
      </c>
      <c r="BD14" s="173">
        <v>1</v>
      </c>
      <c r="BE14" s="217">
        <v>1</v>
      </c>
      <c r="BF14" s="217">
        <v>0</v>
      </c>
      <c r="BG14" s="251">
        <v>1</v>
      </c>
      <c r="BH14" s="446">
        <v>2</v>
      </c>
      <c r="BI14" s="446">
        <v>1</v>
      </c>
      <c r="BJ14" s="251">
        <v>1</v>
      </c>
    </row>
    <row r="15" spans="3:62" ht="48" customHeight="1" thickBot="1">
      <c r="C15" s="329">
        <v>41</v>
      </c>
      <c r="D15" s="439" t="s">
        <v>1101</v>
      </c>
      <c r="E15" s="440" t="s">
        <v>1102</v>
      </c>
      <c r="F15" s="46" t="s">
        <v>5</v>
      </c>
      <c r="G15" s="46" t="s">
        <v>5</v>
      </c>
      <c r="H15" s="44" t="s">
        <v>5</v>
      </c>
      <c r="I15" s="46" t="s">
        <v>5</v>
      </c>
      <c r="J15" s="46" t="s">
        <v>5</v>
      </c>
      <c r="K15" s="44" t="s">
        <v>5</v>
      </c>
      <c r="L15" s="46" t="s">
        <v>5</v>
      </c>
      <c r="M15" s="46" t="s">
        <v>5</v>
      </c>
      <c r="N15" s="44" t="s">
        <v>5</v>
      </c>
      <c r="O15" s="46" t="s">
        <v>5</v>
      </c>
      <c r="P15" s="46" t="s">
        <v>5</v>
      </c>
      <c r="Q15" s="44" t="s">
        <v>5</v>
      </c>
      <c r="R15" s="46" t="s">
        <v>5</v>
      </c>
      <c r="S15" s="46" t="s">
        <v>5</v>
      </c>
      <c r="T15" s="48" t="s">
        <v>5</v>
      </c>
      <c r="U15" s="46" t="s">
        <v>5</v>
      </c>
      <c r="V15" s="46" t="s">
        <v>5</v>
      </c>
      <c r="W15" s="44" t="s">
        <v>5</v>
      </c>
      <c r="X15" s="46" t="s">
        <v>5</v>
      </c>
      <c r="Y15" s="46" t="s">
        <v>5</v>
      </c>
      <c r="Z15" s="44" t="s">
        <v>5</v>
      </c>
      <c r="AA15" s="261" t="s">
        <v>5</v>
      </c>
      <c r="AB15" s="261" t="s">
        <v>5</v>
      </c>
      <c r="AC15" s="46" t="s">
        <v>5</v>
      </c>
      <c r="AD15" s="46" t="s">
        <v>5</v>
      </c>
      <c r="AE15" s="46" t="s">
        <v>5</v>
      </c>
      <c r="AF15" s="44" t="s">
        <v>5</v>
      </c>
      <c r="AG15" s="46" t="s">
        <v>5</v>
      </c>
      <c r="AH15" s="46" t="s">
        <v>5</v>
      </c>
      <c r="AI15" s="44" t="s">
        <v>5</v>
      </c>
      <c r="AJ15" s="261" t="s">
        <v>5</v>
      </c>
      <c r="AK15" s="261" t="s">
        <v>5</v>
      </c>
      <c r="AL15" s="286" t="s">
        <v>5</v>
      </c>
      <c r="AM15" s="438" t="s">
        <v>5</v>
      </c>
      <c r="AN15" s="438" t="s">
        <v>5</v>
      </c>
      <c r="AO15" s="441" t="s">
        <v>5</v>
      </c>
      <c r="AP15" s="438" t="s">
        <v>5</v>
      </c>
      <c r="AQ15" s="438" t="s">
        <v>5</v>
      </c>
      <c r="AR15" s="441" t="s">
        <v>5</v>
      </c>
      <c r="AS15" s="438" t="s">
        <v>5</v>
      </c>
      <c r="AT15" s="438" t="s">
        <v>5</v>
      </c>
      <c r="AU15" s="441" t="s">
        <v>5</v>
      </c>
      <c r="AV15" s="438" t="s">
        <v>5</v>
      </c>
      <c r="AW15" s="438" t="s">
        <v>5</v>
      </c>
      <c r="AX15" s="441" t="s">
        <v>5</v>
      </c>
      <c r="AY15" s="438" t="s">
        <v>5</v>
      </c>
      <c r="AZ15" s="438" t="s">
        <v>5</v>
      </c>
      <c r="BA15" s="286" t="s">
        <v>5</v>
      </c>
      <c r="BB15" s="438">
        <v>2</v>
      </c>
      <c r="BC15" s="438">
        <v>0</v>
      </c>
      <c r="BD15" s="173">
        <v>1</v>
      </c>
      <c r="BE15" s="217">
        <v>2</v>
      </c>
      <c r="BF15" s="217">
        <v>0</v>
      </c>
      <c r="BG15" s="251">
        <v>1</v>
      </c>
      <c r="BH15" s="446">
        <v>1</v>
      </c>
      <c r="BI15" s="449">
        <v>0</v>
      </c>
      <c r="BJ15" s="284">
        <v>1</v>
      </c>
    </row>
    <row r="16" spans="3:62" ht="48" customHeight="1" thickBot="1">
      <c r="C16" s="329">
        <v>42</v>
      </c>
      <c r="D16" s="439" t="s">
        <v>1264</v>
      </c>
      <c r="E16" s="440" t="s">
        <v>1266</v>
      </c>
      <c r="F16" s="46" t="s">
        <v>5</v>
      </c>
      <c r="G16" s="46" t="s">
        <v>5</v>
      </c>
      <c r="H16" s="46" t="s">
        <v>5</v>
      </c>
      <c r="I16" s="46" t="s">
        <v>5</v>
      </c>
      <c r="J16" s="46" t="s">
        <v>5</v>
      </c>
      <c r="K16" s="46" t="s">
        <v>5</v>
      </c>
      <c r="L16" s="46" t="s">
        <v>5</v>
      </c>
      <c r="M16" s="46" t="s">
        <v>5</v>
      </c>
      <c r="N16" s="46" t="s">
        <v>5</v>
      </c>
      <c r="O16" s="46" t="s">
        <v>5</v>
      </c>
      <c r="P16" s="46" t="s">
        <v>5</v>
      </c>
      <c r="Q16" s="46" t="s">
        <v>5</v>
      </c>
      <c r="R16" s="46" t="s">
        <v>5</v>
      </c>
      <c r="S16" s="46" t="s">
        <v>5</v>
      </c>
      <c r="T16" s="46" t="s">
        <v>5</v>
      </c>
      <c r="U16" s="46" t="s">
        <v>5</v>
      </c>
      <c r="V16" s="46" t="s">
        <v>5</v>
      </c>
      <c r="W16" s="46" t="s">
        <v>5</v>
      </c>
      <c r="X16" s="46" t="s">
        <v>5</v>
      </c>
      <c r="Y16" s="46" t="s">
        <v>5</v>
      </c>
      <c r="Z16" s="46" t="s">
        <v>5</v>
      </c>
      <c r="AA16" s="46" t="s">
        <v>5</v>
      </c>
      <c r="AB16" s="46" t="s">
        <v>5</v>
      </c>
      <c r="AC16" s="46" t="s">
        <v>5</v>
      </c>
      <c r="AD16" s="46" t="s">
        <v>5</v>
      </c>
      <c r="AE16" s="46" t="s">
        <v>5</v>
      </c>
      <c r="AF16" s="46" t="s">
        <v>5</v>
      </c>
      <c r="AG16" s="46" t="s">
        <v>5</v>
      </c>
      <c r="AH16" s="46" t="s">
        <v>5</v>
      </c>
      <c r="AI16" s="46" t="s">
        <v>5</v>
      </c>
      <c r="AJ16" s="46" t="s">
        <v>5</v>
      </c>
      <c r="AK16" s="46" t="s">
        <v>5</v>
      </c>
      <c r="AL16" s="217" t="s">
        <v>5</v>
      </c>
      <c r="AM16" s="217" t="s">
        <v>5</v>
      </c>
      <c r="AN16" s="217" t="s">
        <v>5</v>
      </c>
      <c r="AO16" s="217" t="s">
        <v>5</v>
      </c>
      <c r="AP16" s="217" t="s">
        <v>5</v>
      </c>
      <c r="AQ16" s="217" t="s">
        <v>5</v>
      </c>
      <c r="AR16" s="217" t="s">
        <v>5</v>
      </c>
      <c r="AS16" s="217" t="s">
        <v>5</v>
      </c>
      <c r="AT16" s="217" t="s">
        <v>5</v>
      </c>
      <c r="AU16" s="217" t="s">
        <v>5</v>
      </c>
      <c r="AV16" s="217" t="s">
        <v>5</v>
      </c>
      <c r="AW16" s="217" t="s">
        <v>5</v>
      </c>
      <c r="AX16" s="217" t="s">
        <v>5</v>
      </c>
      <c r="AY16" s="217" t="s">
        <v>5</v>
      </c>
      <c r="AZ16" s="217" t="s">
        <v>5</v>
      </c>
      <c r="BA16" s="217" t="s">
        <v>5</v>
      </c>
      <c r="BB16" s="217" t="s">
        <v>5</v>
      </c>
      <c r="BC16" s="217" t="s">
        <v>5</v>
      </c>
      <c r="BD16" s="217" t="s">
        <v>5</v>
      </c>
      <c r="BE16" s="217">
        <v>1</v>
      </c>
      <c r="BF16" s="217">
        <v>0</v>
      </c>
      <c r="BG16" s="251">
        <v>1</v>
      </c>
      <c r="BH16" s="446">
        <v>1</v>
      </c>
      <c r="BI16" s="449">
        <v>0</v>
      </c>
      <c r="BJ16" s="284">
        <v>1</v>
      </c>
    </row>
    <row r="17" spans="3:62" ht="48" customHeight="1" thickBot="1">
      <c r="C17" s="329">
        <v>12</v>
      </c>
      <c r="D17" s="301" t="s">
        <v>898</v>
      </c>
      <c r="E17" s="312" t="s">
        <v>899</v>
      </c>
      <c r="F17" s="175" t="s">
        <v>5</v>
      </c>
      <c r="G17" s="175" t="s">
        <v>5</v>
      </c>
      <c r="H17" s="175" t="s">
        <v>5</v>
      </c>
      <c r="I17" s="175" t="s">
        <v>5</v>
      </c>
      <c r="J17" s="175" t="s">
        <v>5</v>
      </c>
      <c r="K17" s="175" t="s">
        <v>5</v>
      </c>
      <c r="L17" s="175" t="s">
        <v>5</v>
      </c>
      <c r="M17" s="175" t="s">
        <v>5</v>
      </c>
      <c r="N17" s="175" t="s">
        <v>5</v>
      </c>
      <c r="O17" s="175" t="s">
        <v>5</v>
      </c>
      <c r="P17" s="175" t="s">
        <v>5</v>
      </c>
      <c r="Q17" s="175" t="s">
        <v>5</v>
      </c>
      <c r="R17" s="175" t="s">
        <v>5</v>
      </c>
      <c r="S17" s="175" t="s">
        <v>5</v>
      </c>
      <c r="T17" s="175" t="s">
        <v>5</v>
      </c>
      <c r="U17" s="175" t="s">
        <v>5</v>
      </c>
      <c r="V17" s="175" t="s">
        <v>5</v>
      </c>
      <c r="W17" s="175" t="s">
        <v>5</v>
      </c>
      <c r="X17" s="175" t="s">
        <v>5</v>
      </c>
      <c r="Y17" s="175" t="s">
        <v>5</v>
      </c>
      <c r="Z17" s="175" t="s">
        <v>5</v>
      </c>
      <c r="AA17" s="175" t="s">
        <v>5</v>
      </c>
      <c r="AB17" s="175" t="s">
        <v>5</v>
      </c>
      <c r="AC17" s="175" t="s">
        <v>5</v>
      </c>
      <c r="AD17" s="175" t="s">
        <v>5</v>
      </c>
      <c r="AE17" s="175" t="s">
        <v>5</v>
      </c>
      <c r="AF17" s="175" t="s">
        <v>5</v>
      </c>
      <c r="AG17" s="175" t="s">
        <v>5</v>
      </c>
      <c r="AH17" s="175" t="s">
        <v>5</v>
      </c>
      <c r="AI17" s="175" t="s">
        <v>5</v>
      </c>
      <c r="AJ17" s="175" t="s">
        <v>5</v>
      </c>
      <c r="AK17" s="175" t="s">
        <v>5</v>
      </c>
      <c r="AL17" s="173" t="s">
        <v>5</v>
      </c>
      <c r="AM17" s="173" t="s">
        <v>5</v>
      </c>
      <c r="AN17" s="173" t="s">
        <v>5</v>
      </c>
      <c r="AO17" s="173" t="s">
        <v>5</v>
      </c>
      <c r="AP17" s="173" t="s">
        <v>5</v>
      </c>
      <c r="AQ17" s="173" t="s">
        <v>5</v>
      </c>
      <c r="AR17" s="173" t="s">
        <v>5</v>
      </c>
      <c r="AS17" s="173" t="s">
        <v>5</v>
      </c>
      <c r="AT17" s="173" t="s">
        <v>5</v>
      </c>
      <c r="AU17" s="173" t="s">
        <v>5</v>
      </c>
      <c r="AV17" s="217">
        <v>3</v>
      </c>
      <c r="AW17" s="217">
        <v>2</v>
      </c>
      <c r="AX17" s="173">
        <v>0.8</v>
      </c>
      <c r="AY17" s="217">
        <v>4</v>
      </c>
      <c r="AZ17" s="217">
        <v>4</v>
      </c>
      <c r="BA17" s="173">
        <v>0.88</v>
      </c>
      <c r="BB17" s="217">
        <v>5</v>
      </c>
      <c r="BC17" s="217">
        <v>5</v>
      </c>
      <c r="BD17" s="173">
        <v>0.9</v>
      </c>
      <c r="BE17" s="217">
        <v>9</v>
      </c>
      <c r="BF17" s="217">
        <v>3</v>
      </c>
      <c r="BG17" s="251">
        <v>0.75</v>
      </c>
      <c r="BH17" s="446">
        <v>8</v>
      </c>
      <c r="BI17" s="446">
        <v>3</v>
      </c>
      <c r="BJ17" s="251">
        <v>0.90909090909090906</v>
      </c>
    </row>
    <row r="18" spans="3:62" ht="48" customHeight="1" thickBot="1">
      <c r="C18" s="329">
        <v>5</v>
      </c>
      <c r="D18" s="301" t="s">
        <v>884</v>
      </c>
      <c r="E18" s="312" t="s">
        <v>885</v>
      </c>
      <c r="F18" s="46" t="s">
        <v>5</v>
      </c>
      <c r="G18" s="46" t="s">
        <v>5</v>
      </c>
      <c r="H18" s="46" t="s">
        <v>5</v>
      </c>
      <c r="I18" s="46" t="s">
        <v>5</v>
      </c>
      <c r="J18" s="46" t="s">
        <v>5</v>
      </c>
      <c r="K18" s="46" t="s">
        <v>5</v>
      </c>
      <c r="L18" s="46" t="s">
        <v>5</v>
      </c>
      <c r="M18" s="46" t="s">
        <v>5</v>
      </c>
      <c r="N18" s="46" t="s">
        <v>5</v>
      </c>
      <c r="O18" s="46" t="s">
        <v>5</v>
      </c>
      <c r="P18" s="46" t="s">
        <v>5</v>
      </c>
      <c r="Q18" s="46" t="s">
        <v>5</v>
      </c>
      <c r="R18" s="46" t="s">
        <v>5</v>
      </c>
      <c r="S18" s="46" t="s">
        <v>5</v>
      </c>
      <c r="T18" s="46" t="s">
        <v>5</v>
      </c>
      <c r="U18" s="46" t="s">
        <v>5</v>
      </c>
      <c r="V18" s="46" t="s">
        <v>5</v>
      </c>
      <c r="W18" s="46" t="s">
        <v>5</v>
      </c>
      <c r="X18" s="46" t="s">
        <v>5</v>
      </c>
      <c r="Y18" s="46" t="s">
        <v>5</v>
      </c>
      <c r="Z18" s="46" t="s">
        <v>5</v>
      </c>
      <c r="AA18" s="46" t="s">
        <v>5</v>
      </c>
      <c r="AB18" s="46" t="s">
        <v>5</v>
      </c>
      <c r="AC18" s="46" t="s">
        <v>5</v>
      </c>
      <c r="AD18" s="46" t="s">
        <v>5</v>
      </c>
      <c r="AE18" s="46" t="s">
        <v>5</v>
      </c>
      <c r="AF18" s="46" t="s">
        <v>5</v>
      </c>
      <c r="AG18" s="46" t="s">
        <v>5</v>
      </c>
      <c r="AH18" s="46" t="s">
        <v>5</v>
      </c>
      <c r="AI18" s="46" t="s">
        <v>5</v>
      </c>
      <c r="AJ18" s="46" t="s">
        <v>5</v>
      </c>
      <c r="AK18" s="46" t="s">
        <v>5</v>
      </c>
      <c r="AL18" s="217" t="s">
        <v>5</v>
      </c>
      <c r="AM18" s="217" t="s">
        <v>5</v>
      </c>
      <c r="AN18" s="217" t="s">
        <v>5</v>
      </c>
      <c r="AO18" s="217" t="s">
        <v>5</v>
      </c>
      <c r="AP18" s="217" t="s">
        <v>5</v>
      </c>
      <c r="AQ18" s="217" t="s">
        <v>5</v>
      </c>
      <c r="AR18" s="217" t="s">
        <v>5</v>
      </c>
      <c r="AS18" s="217">
        <v>2</v>
      </c>
      <c r="AT18" s="217">
        <v>4</v>
      </c>
      <c r="AU18" s="173">
        <v>0.83333333333333337</v>
      </c>
      <c r="AV18" s="217">
        <v>3</v>
      </c>
      <c r="AW18" s="217">
        <v>4</v>
      </c>
      <c r="AX18" s="173">
        <v>0.86</v>
      </c>
      <c r="AY18" s="217">
        <v>3</v>
      </c>
      <c r="AZ18" s="217">
        <v>4</v>
      </c>
      <c r="BA18" s="173">
        <v>0.86</v>
      </c>
      <c r="BB18" s="217">
        <v>4</v>
      </c>
      <c r="BC18" s="217">
        <v>4</v>
      </c>
      <c r="BD18" s="173">
        <v>0.88</v>
      </c>
      <c r="BE18" s="217">
        <v>3</v>
      </c>
      <c r="BF18" s="217">
        <v>4</v>
      </c>
      <c r="BG18" s="251">
        <v>0.85699999999999998</v>
      </c>
      <c r="BH18" s="446">
        <v>3</v>
      </c>
      <c r="BI18" s="446">
        <v>4</v>
      </c>
      <c r="BJ18" s="251">
        <v>0.8571428571428571</v>
      </c>
    </row>
    <row r="19" spans="3:62" ht="48" customHeight="1" thickBot="1">
      <c r="C19" s="329">
        <v>7</v>
      </c>
      <c r="D19" s="301" t="s">
        <v>888</v>
      </c>
      <c r="E19" s="312" t="s">
        <v>889</v>
      </c>
      <c r="F19" s="44" t="s">
        <v>5</v>
      </c>
      <c r="G19" s="44" t="s">
        <v>5</v>
      </c>
      <c r="H19" s="44" t="s">
        <v>5</v>
      </c>
      <c r="I19" s="44" t="s">
        <v>5</v>
      </c>
      <c r="J19" s="44" t="s">
        <v>5</v>
      </c>
      <c r="K19" s="44" t="s">
        <v>5</v>
      </c>
      <c r="L19" s="44" t="s">
        <v>5</v>
      </c>
      <c r="M19" s="44" t="s">
        <v>5</v>
      </c>
      <c r="N19" s="44" t="s">
        <v>5</v>
      </c>
      <c r="O19" s="44" t="s">
        <v>5</v>
      </c>
      <c r="P19" s="44" t="s">
        <v>5</v>
      </c>
      <c r="Q19" s="44" t="s">
        <v>5</v>
      </c>
      <c r="R19" s="44" t="s">
        <v>5</v>
      </c>
      <c r="S19" s="44" t="s">
        <v>5</v>
      </c>
      <c r="T19" s="44" t="s">
        <v>5</v>
      </c>
      <c r="U19" s="44" t="s">
        <v>5</v>
      </c>
      <c r="V19" s="44" t="s">
        <v>5</v>
      </c>
      <c r="W19" s="44" t="s">
        <v>5</v>
      </c>
      <c r="X19" s="44" t="s">
        <v>5</v>
      </c>
      <c r="Y19" s="44" t="s">
        <v>5</v>
      </c>
      <c r="Z19" s="44" t="s">
        <v>5</v>
      </c>
      <c r="AA19" s="44" t="s">
        <v>5</v>
      </c>
      <c r="AB19" s="44" t="s">
        <v>5</v>
      </c>
      <c r="AC19" s="44" t="s">
        <v>5</v>
      </c>
      <c r="AD19" s="44" t="s">
        <v>5</v>
      </c>
      <c r="AE19" s="44" t="s">
        <v>5</v>
      </c>
      <c r="AF19" s="44" t="s">
        <v>5</v>
      </c>
      <c r="AG19" s="174">
        <v>8</v>
      </c>
      <c r="AH19" s="174">
        <v>1</v>
      </c>
      <c r="AI19" s="44">
        <v>1</v>
      </c>
      <c r="AJ19" s="46">
        <v>8</v>
      </c>
      <c r="AK19" s="46">
        <v>1</v>
      </c>
      <c r="AL19" s="173">
        <v>1</v>
      </c>
      <c r="AM19" s="217">
        <v>5</v>
      </c>
      <c r="AN19" s="217">
        <v>1</v>
      </c>
      <c r="AO19" s="173">
        <v>1</v>
      </c>
      <c r="AP19" s="217">
        <v>5</v>
      </c>
      <c r="AQ19" s="217">
        <v>0</v>
      </c>
      <c r="AR19" s="173">
        <v>1</v>
      </c>
      <c r="AS19" s="217">
        <v>6</v>
      </c>
      <c r="AT19" s="217">
        <v>0</v>
      </c>
      <c r="AU19" s="173">
        <v>0.83333333333333337</v>
      </c>
      <c r="AV19" s="217">
        <v>6</v>
      </c>
      <c r="AW19" s="217">
        <v>0</v>
      </c>
      <c r="AX19" s="173">
        <v>0.83</v>
      </c>
      <c r="AY19" s="217">
        <v>6</v>
      </c>
      <c r="AZ19" s="217">
        <v>0</v>
      </c>
      <c r="BA19" s="173">
        <v>0.83</v>
      </c>
      <c r="BB19" s="217">
        <v>8</v>
      </c>
      <c r="BC19" s="217">
        <v>1</v>
      </c>
      <c r="BD19" s="173">
        <v>0.89</v>
      </c>
      <c r="BE19" s="217">
        <v>12</v>
      </c>
      <c r="BF19" s="217">
        <v>1</v>
      </c>
      <c r="BG19" s="251">
        <v>0.84599999999999997</v>
      </c>
      <c r="BH19" s="446">
        <v>11</v>
      </c>
      <c r="BI19" s="446">
        <v>1</v>
      </c>
      <c r="BJ19" s="251">
        <v>0.83333333333333337</v>
      </c>
    </row>
    <row r="20" spans="3:62" ht="48" customHeight="1" thickBot="1">
      <c r="C20" s="329">
        <v>40</v>
      </c>
      <c r="D20" s="301" t="s">
        <v>947</v>
      </c>
      <c r="E20" s="312" t="s">
        <v>944</v>
      </c>
      <c r="F20" s="46" t="s">
        <v>5</v>
      </c>
      <c r="G20" s="46" t="s">
        <v>5</v>
      </c>
      <c r="H20" s="46" t="s">
        <v>5</v>
      </c>
      <c r="I20" s="46" t="s">
        <v>5</v>
      </c>
      <c r="J20" s="46" t="s">
        <v>5</v>
      </c>
      <c r="K20" s="46" t="s">
        <v>5</v>
      </c>
      <c r="L20" s="46" t="s">
        <v>5</v>
      </c>
      <c r="M20" s="46" t="s">
        <v>5</v>
      </c>
      <c r="N20" s="46" t="s">
        <v>5</v>
      </c>
      <c r="O20" s="46" t="s">
        <v>5</v>
      </c>
      <c r="P20" s="46" t="s">
        <v>5</v>
      </c>
      <c r="Q20" s="46" t="s">
        <v>5</v>
      </c>
      <c r="R20" s="46" t="s">
        <v>5</v>
      </c>
      <c r="S20" s="46" t="s">
        <v>5</v>
      </c>
      <c r="T20" s="46" t="s">
        <v>5</v>
      </c>
      <c r="U20" s="46" t="s">
        <v>5</v>
      </c>
      <c r="V20" s="46" t="s">
        <v>5</v>
      </c>
      <c r="W20" s="46" t="s">
        <v>5</v>
      </c>
      <c r="X20" s="46" t="s">
        <v>5</v>
      </c>
      <c r="Y20" s="46" t="s">
        <v>5</v>
      </c>
      <c r="Z20" s="46" t="s">
        <v>5</v>
      </c>
      <c r="AA20" s="46" t="s">
        <v>5</v>
      </c>
      <c r="AB20" s="46" t="s">
        <v>5</v>
      </c>
      <c r="AC20" s="46" t="s">
        <v>5</v>
      </c>
      <c r="AD20" s="46" t="s">
        <v>5</v>
      </c>
      <c r="AE20" s="46" t="s">
        <v>5</v>
      </c>
      <c r="AF20" s="46" t="s">
        <v>5</v>
      </c>
      <c r="AG20" s="46" t="s">
        <v>5</v>
      </c>
      <c r="AH20" s="46" t="s">
        <v>5</v>
      </c>
      <c r="AI20" s="46" t="s">
        <v>5</v>
      </c>
      <c r="AJ20" s="46" t="s">
        <v>5</v>
      </c>
      <c r="AK20" s="46" t="s">
        <v>5</v>
      </c>
      <c r="AL20" s="217" t="s">
        <v>5</v>
      </c>
      <c r="AM20" s="217" t="s">
        <v>5</v>
      </c>
      <c r="AN20" s="217" t="s">
        <v>5</v>
      </c>
      <c r="AO20" s="217" t="s">
        <v>5</v>
      </c>
      <c r="AP20" s="217" t="s">
        <v>5</v>
      </c>
      <c r="AQ20" s="217" t="s">
        <v>5</v>
      </c>
      <c r="AR20" s="217" t="s">
        <v>5</v>
      </c>
      <c r="AS20" s="217" t="s">
        <v>5</v>
      </c>
      <c r="AT20" s="217" t="s">
        <v>5</v>
      </c>
      <c r="AU20" s="217" t="s">
        <v>5</v>
      </c>
      <c r="AV20" s="217" t="s">
        <v>5</v>
      </c>
      <c r="AW20" s="217" t="s">
        <v>5</v>
      </c>
      <c r="AX20" s="217" t="s">
        <v>5</v>
      </c>
      <c r="AY20" s="217" t="s">
        <v>5</v>
      </c>
      <c r="AZ20" s="217" t="s">
        <v>5</v>
      </c>
      <c r="BA20" s="217" t="s">
        <v>5</v>
      </c>
      <c r="BB20" s="217">
        <v>6</v>
      </c>
      <c r="BC20" s="217">
        <v>7</v>
      </c>
      <c r="BD20" s="173">
        <v>0.77</v>
      </c>
      <c r="BE20" s="217">
        <v>5</v>
      </c>
      <c r="BF20" s="217">
        <v>6</v>
      </c>
      <c r="BG20" s="251">
        <v>0.81799999999999995</v>
      </c>
      <c r="BH20" s="446">
        <v>5</v>
      </c>
      <c r="BI20" s="446">
        <v>7</v>
      </c>
      <c r="BJ20" s="251">
        <v>0.83333333333333337</v>
      </c>
    </row>
    <row r="21" spans="3:62" ht="48" customHeight="1" thickBot="1">
      <c r="C21" s="329">
        <v>11</v>
      </c>
      <c r="D21" s="301" t="s">
        <v>896</v>
      </c>
      <c r="E21" s="312" t="s">
        <v>897</v>
      </c>
      <c r="F21" s="46" t="s">
        <v>5</v>
      </c>
      <c r="G21" s="46" t="s">
        <v>5</v>
      </c>
      <c r="H21" s="46" t="s">
        <v>5</v>
      </c>
      <c r="I21" s="46" t="s">
        <v>5</v>
      </c>
      <c r="J21" s="46" t="s">
        <v>5</v>
      </c>
      <c r="K21" s="46" t="s">
        <v>5</v>
      </c>
      <c r="L21" s="46" t="s">
        <v>5</v>
      </c>
      <c r="M21" s="46" t="s">
        <v>5</v>
      </c>
      <c r="N21" s="46" t="s">
        <v>5</v>
      </c>
      <c r="O21" s="46" t="s">
        <v>5</v>
      </c>
      <c r="P21" s="46" t="s">
        <v>5</v>
      </c>
      <c r="Q21" s="46" t="s">
        <v>5</v>
      </c>
      <c r="R21" s="46" t="s">
        <v>5</v>
      </c>
      <c r="S21" s="46" t="s">
        <v>5</v>
      </c>
      <c r="T21" s="46" t="s">
        <v>5</v>
      </c>
      <c r="U21" s="46" t="s">
        <v>5</v>
      </c>
      <c r="V21" s="46" t="s">
        <v>5</v>
      </c>
      <c r="W21" s="46" t="s">
        <v>5</v>
      </c>
      <c r="X21" s="46" t="s">
        <v>5</v>
      </c>
      <c r="Y21" s="46" t="s">
        <v>5</v>
      </c>
      <c r="Z21" s="46" t="s">
        <v>5</v>
      </c>
      <c r="AA21" s="46" t="s">
        <v>5</v>
      </c>
      <c r="AB21" s="46" t="s">
        <v>5</v>
      </c>
      <c r="AC21" s="46" t="s">
        <v>5</v>
      </c>
      <c r="AD21" s="46" t="s">
        <v>5</v>
      </c>
      <c r="AE21" s="46" t="s">
        <v>5</v>
      </c>
      <c r="AF21" s="46" t="s">
        <v>5</v>
      </c>
      <c r="AG21" s="46" t="s">
        <v>5</v>
      </c>
      <c r="AH21" s="46" t="s">
        <v>5</v>
      </c>
      <c r="AI21" s="46" t="s">
        <v>5</v>
      </c>
      <c r="AJ21" s="46" t="s">
        <v>5</v>
      </c>
      <c r="AK21" s="46" t="s">
        <v>5</v>
      </c>
      <c r="AL21" s="46" t="s">
        <v>5</v>
      </c>
      <c r="AM21" s="217" t="s">
        <v>5</v>
      </c>
      <c r="AN21" s="217" t="s">
        <v>5</v>
      </c>
      <c r="AO21" s="217" t="s">
        <v>5</v>
      </c>
      <c r="AP21" s="217" t="s">
        <v>5</v>
      </c>
      <c r="AQ21" s="217" t="s">
        <v>5</v>
      </c>
      <c r="AR21" s="217" t="s">
        <v>5</v>
      </c>
      <c r="AS21" s="217">
        <v>4</v>
      </c>
      <c r="AT21" s="217">
        <v>0</v>
      </c>
      <c r="AU21" s="173">
        <v>0.75</v>
      </c>
      <c r="AV21" s="217">
        <v>5</v>
      </c>
      <c r="AW21" s="217">
        <v>0</v>
      </c>
      <c r="AX21" s="173">
        <v>0.8</v>
      </c>
      <c r="AY21" s="217">
        <v>5</v>
      </c>
      <c r="AZ21" s="217">
        <v>0</v>
      </c>
      <c r="BA21" s="173">
        <v>0.8</v>
      </c>
      <c r="BB21" s="217">
        <v>6</v>
      </c>
      <c r="BC21" s="217">
        <v>0</v>
      </c>
      <c r="BD21" s="173">
        <v>0.83</v>
      </c>
      <c r="BE21" s="217">
        <v>6</v>
      </c>
      <c r="BF21" s="217">
        <v>0</v>
      </c>
      <c r="BG21" s="251">
        <v>0.83</v>
      </c>
      <c r="BH21" s="446">
        <v>5</v>
      </c>
      <c r="BI21" s="446">
        <v>0</v>
      </c>
      <c r="BJ21" s="251">
        <v>0.8</v>
      </c>
    </row>
    <row r="22" spans="3:62" ht="48" customHeight="1" thickBot="1">
      <c r="C22" s="329">
        <v>43</v>
      </c>
      <c r="D22" s="439" t="s">
        <v>1265</v>
      </c>
      <c r="E22" s="440" t="s">
        <v>1267</v>
      </c>
      <c r="F22" s="46" t="s">
        <v>5</v>
      </c>
      <c r="G22" s="46" t="s">
        <v>5</v>
      </c>
      <c r="H22" s="46" t="s">
        <v>5</v>
      </c>
      <c r="I22" s="46" t="s">
        <v>5</v>
      </c>
      <c r="J22" s="46" t="s">
        <v>5</v>
      </c>
      <c r="K22" s="46" t="s">
        <v>5</v>
      </c>
      <c r="L22" s="46" t="s">
        <v>5</v>
      </c>
      <c r="M22" s="46" t="s">
        <v>5</v>
      </c>
      <c r="N22" s="46" t="s">
        <v>5</v>
      </c>
      <c r="O22" s="46" t="s">
        <v>5</v>
      </c>
      <c r="P22" s="46" t="s">
        <v>5</v>
      </c>
      <c r="Q22" s="46" t="s">
        <v>5</v>
      </c>
      <c r="R22" s="46" t="s">
        <v>5</v>
      </c>
      <c r="S22" s="46" t="s">
        <v>5</v>
      </c>
      <c r="T22" s="46" t="s">
        <v>5</v>
      </c>
      <c r="U22" s="46" t="s">
        <v>5</v>
      </c>
      <c r="V22" s="46" t="s">
        <v>5</v>
      </c>
      <c r="W22" s="46" t="s">
        <v>5</v>
      </c>
      <c r="X22" s="46" t="s">
        <v>5</v>
      </c>
      <c r="Y22" s="46" t="s">
        <v>5</v>
      </c>
      <c r="Z22" s="46" t="s">
        <v>5</v>
      </c>
      <c r="AA22" s="46" t="s">
        <v>5</v>
      </c>
      <c r="AB22" s="46" t="s">
        <v>5</v>
      </c>
      <c r="AC22" s="46" t="s">
        <v>5</v>
      </c>
      <c r="AD22" s="46" t="s">
        <v>5</v>
      </c>
      <c r="AE22" s="46" t="s">
        <v>5</v>
      </c>
      <c r="AF22" s="46" t="s">
        <v>5</v>
      </c>
      <c r="AG22" s="46" t="s">
        <v>5</v>
      </c>
      <c r="AH22" s="46" t="s">
        <v>5</v>
      </c>
      <c r="AI22" s="46" t="s">
        <v>5</v>
      </c>
      <c r="AJ22" s="46" t="s">
        <v>5</v>
      </c>
      <c r="AK22" s="46" t="s">
        <v>5</v>
      </c>
      <c r="AL22" s="46" t="s">
        <v>5</v>
      </c>
      <c r="AM22" s="217" t="s">
        <v>5</v>
      </c>
      <c r="AN22" s="217" t="s">
        <v>5</v>
      </c>
      <c r="AO22" s="217" t="s">
        <v>5</v>
      </c>
      <c r="AP22" s="217" t="s">
        <v>5</v>
      </c>
      <c r="AQ22" s="217" t="s">
        <v>5</v>
      </c>
      <c r="AR22" s="217" t="s">
        <v>5</v>
      </c>
      <c r="AS22" s="217" t="s">
        <v>5</v>
      </c>
      <c r="AT22" s="217" t="s">
        <v>5</v>
      </c>
      <c r="AU22" s="217" t="s">
        <v>5</v>
      </c>
      <c r="AV22" s="217" t="s">
        <v>5</v>
      </c>
      <c r="AW22" s="217" t="s">
        <v>5</v>
      </c>
      <c r="AX22" s="217" t="s">
        <v>5</v>
      </c>
      <c r="AY22" s="217" t="s">
        <v>5</v>
      </c>
      <c r="AZ22" s="217" t="s">
        <v>5</v>
      </c>
      <c r="BA22" s="217" t="s">
        <v>5</v>
      </c>
      <c r="BB22" s="217" t="s">
        <v>5</v>
      </c>
      <c r="BC22" s="217" t="s">
        <v>5</v>
      </c>
      <c r="BD22" s="217" t="s">
        <v>5</v>
      </c>
      <c r="BE22" s="217">
        <v>5</v>
      </c>
      <c r="BF22" s="217">
        <v>0</v>
      </c>
      <c r="BG22" s="251">
        <v>0.8</v>
      </c>
      <c r="BH22" s="446">
        <v>5</v>
      </c>
      <c r="BI22" s="449">
        <v>0</v>
      </c>
      <c r="BJ22" s="284">
        <v>0.8</v>
      </c>
    </row>
    <row r="23" spans="3:62" ht="48" customHeight="1" thickBot="1">
      <c r="C23" s="329">
        <v>15</v>
      </c>
      <c r="D23" s="301" t="s">
        <v>902</v>
      </c>
      <c r="E23" s="312" t="s">
        <v>903</v>
      </c>
      <c r="F23" s="46" t="s">
        <v>5</v>
      </c>
      <c r="G23" s="46" t="s">
        <v>5</v>
      </c>
      <c r="H23" s="46" t="s">
        <v>5</v>
      </c>
      <c r="I23" s="46" t="s">
        <v>5</v>
      </c>
      <c r="J23" s="46" t="s">
        <v>5</v>
      </c>
      <c r="K23" s="46" t="s">
        <v>5</v>
      </c>
      <c r="L23" s="46" t="s">
        <v>5</v>
      </c>
      <c r="M23" s="46" t="s">
        <v>5</v>
      </c>
      <c r="N23" s="46" t="s">
        <v>5</v>
      </c>
      <c r="O23" s="46" t="s">
        <v>5</v>
      </c>
      <c r="P23" s="46" t="s">
        <v>5</v>
      </c>
      <c r="Q23" s="44" t="s">
        <v>5</v>
      </c>
      <c r="R23" s="46">
        <v>6</v>
      </c>
      <c r="S23" s="46">
        <v>6</v>
      </c>
      <c r="T23" s="48">
        <v>0.91700000000000004</v>
      </c>
      <c r="U23" s="46">
        <v>8</v>
      </c>
      <c r="V23" s="46">
        <v>7</v>
      </c>
      <c r="W23" s="44">
        <v>0.93330000000000002</v>
      </c>
      <c r="X23" s="46">
        <v>6</v>
      </c>
      <c r="Y23" s="46">
        <v>5</v>
      </c>
      <c r="Z23" s="44">
        <v>0.91</v>
      </c>
      <c r="AA23" s="174">
        <v>12</v>
      </c>
      <c r="AB23" s="174">
        <v>10</v>
      </c>
      <c r="AC23" s="175">
        <v>0.86</v>
      </c>
      <c r="AD23" s="174">
        <v>12</v>
      </c>
      <c r="AE23" s="174">
        <v>13</v>
      </c>
      <c r="AF23" s="175">
        <v>0.88</v>
      </c>
      <c r="AG23" s="174">
        <v>14</v>
      </c>
      <c r="AH23" s="174">
        <v>13</v>
      </c>
      <c r="AI23" s="175">
        <v>0.85185185185185186</v>
      </c>
      <c r="AJ23" s="46">
        <v>16</v>
      </c>
      <c r="AK23" s="46">
        <v>13</v>
      </c>
      <c r="AL23" s="175">
        <v>0.83</v>
      </c>
      <c r="AM23" s="46">
        <v>17</v>
      </c>
      <c r="AN23" s="46">
        <v>14</v>
      </c>
      <c r="AO23" s="175">
        <v>0.77</v>
      </c>
      <c r="AP23" s="217">
        <v>17</v>
      </c>
      <c r="AQ23" s="217">
        <v>14</v>
      </c>
      <c r="AR23" s="173">
        <v>0.77400000000000002</v>
      </c>
      <c r="AS23" s="217">
        <v>16</v>
      </c>
      <c r="AT23" s="217">
        <v>14</v>
      </c>
      <c r="AU23" s="173">
        <v>0.77</v>
      </c>
      <c r="AV23" s="217">
        <v>16</v>
      </c>
      <c r="AW23" s="217">
        <v>15</v>
      </c>
      <c r="AX23" s="173">
        <v>0.74</v>
      </c>
      <c r="AY23" s="217">
        <v>15</v>
      </c>
      <c r="AZ23" s="217">
        <v>14</v>
      </c>
      <c r="BA23" s="173">
        <v>0.72</v>
      </c>
      <c r="BB23" s="217">
        <v>15</v>
      </c>
      <c r="BC23" s="217">
        <v>14</v>
      </c>
      <c r="BD23" s="173">
        <v>0.72</v>
      </c>
      <c r="BE23" s="217">
        <v>14</v>
      </c>
      <c r="BF23" s="217">
        <v>14</v>
      </c>
      <c r="BG23" s="251">
        <v>0.78500000000000003</v>
      </c>
      <c r="BH23" s="446">
        <v>13</v>
      </c>
      <c r="BI23" s="446">
        <v>13</v>
      </c>
      <c r="BJ23" s="251">
        <v>0.76923076923076927</v>
      </c>
    </row>
    <row r="24" spans="3:62" ht="48" customHeight="1" thickBot="1">
      <c r="C24" s="329">
        <v>19</v>
      </c>
      <c r="D24" s="301" t="s">
        <v>909</v>
      </c>
      <c r="E24" s="312" t="s">
        <v>910</v>
      </c>
      <c r="F24" s="46" t="s">
        <v>5</v>
      </c>
      <c r="G24" s="46" t="s">
        <v>5</v>
      </c>
      <c r="H24" s="46" t="s">
        <v>5</v>
      </c>
      <c r="I24" s="46" t="s">
        <v>5</v>
      </c>
      <c r="J24" s="46" t="s">
        <v>5</v>
      </c>
      <c r="K24" s="46" t="s">
        <v>5</v>
      </c>
      <c r="L24" s="46" t="s">
        <v>5</v>
      </c>
      <c r="M24" s="46" t="s">
        <v>5</v>
      </c>
      <c r="N24" s="46" t="s">
        <v>5</v>
      </c>
      <c r="O24" s="46" t="s">
        <v>5</v>
      </c>
      <c r="P24" s="46" t="s">
        <v>5</v>
      </c>
      <c r="Q24" s="46" t="s">
        <v>5</v>
      </c>
      <c r="R24" s="46" t="s">
        <v>5</v>
      </c>
      <c r="S24" s="46" t="s">
        <v>5</v>
      </c>
      <c r="T24" s="46" t="s">
        <v>5</v>
      </c>
      <c r="U24" s="46" t="s">
        <v>5</v>
      </c>
      <c r="V24" s="46" t="s">
        <v>5</v>
      </c>
      <c r="W24" s="46" t="s">
        <v>5</v>
      </c>
      <c r="X24" s="46" t="s">
        <v>5</v>
      </c>
      <c r="Y24" s="46" t="s">
        <v>5</v>
      </c>
      <c r="Z24" s="46" t="s">
        <v>5</v>
      </c>
      <c r="AA24" s="174">
        <v>8</v>
      </c>
      <c r="AB24" s="174">
        <v>2</v>
      </c>
      <c r="AC24" s="175">
        <v>0.8</v>
      </c>
      <c r="AD24" s="174">
        <v>9</v>
      </c>
      <c r="AE24" s="174">
        <v>2</v>
      </c>
      <c r="AF24" s="175">
        <v>0.82</v>
      </c>
      <c r="AG24" s="174">
        <v>10</v>
      </c>
      <c r="AH24" s="174">
        <v>2</v>
      </c>
      <c r="AI24" s="175">
        <v>0.83333333333333337</v>
      </c>
      <c r="AJ24" s="46">
        <v>10</v>
      </c>
      <c r="AK24" s="46">
        <v>2</v>
      </c>
      <c r="AL24" s="175">
        <v>0.83</v>
      </c>
      <c r="AM24" s="217">
        <v>10</v>
      </c>
      <c r="AN24" s="217">
        <v>2</v>
      </c>
      <c r="AO24" s="173">
        <v>0.83</v>
      </c>
      <c r="AP24" s="217">
        <v>14</v>
      </c>
      <c r="AQ24" s="217">
        <v>5</v>
      </c>
      <c r="AR24" s="173">
        <v>0.68400000000000005</v>
      </c>
      <c r="AS24" s="217">
        <v>15</v>
      </c>
      <c r="AT24" s="217">
        <v>6</v>
      </c>
      <c r="AU24" s="173">
        <v>0.66666666666666663</v>
      </c>
      <c r="AV24" s="217">
        <v>18</v>
      </c>
      <c r="AW24" s="217">
        <v>7</v>
      </c>
      <c r="AX24" s="173">
        <v>0.68</v>
      </c>
      <c r="AY24" s="217">
        <v>24</v>
      </c>
      <c r="AZ24" s="217">
        <v>11</v>
      </c>
      <c r="BA24" s="173">
        <v>0.11</v>
      </c>
      <c r="BB24" s="217">
        <v>23</v>
      </c>
      <c r="BC24" s="217">
        <v>11</v>
      </c>
      <c r="BD24" s="173">
        <v>0.74</v>
      </c>
      <c r="BE24" s="217">
        <v>27</v>
      </c>
      <c r="BF24" s="217">
        <v>12</v>
      </c>
      <c r="BG24" s="251">
        <v>0.74</v>
      </c>
      <c r="BH24" s="446">
        <v>26</v>
      </c>
      <c r="BI24" s="446">
        <v>12</v>
      </c>
      <c r="BJ24" s="251">
        <v>0.76315789473684215</v>
      </c>
    </row>
    <row r="25" spans="3:62" ht="48" customHeight="1" thickBot="1">
      <c r="C25" s="329">
        <v>4</v>
      </c>
      <c r="D25" s="301" t="s">
        <v>882</v>
      </c>
      <c r="E25" s="312" t="s">
        <v>883</v>
      </c>
      <c r="F25" s="175" t="s">
        <v>5</v>
      </c>
      <c r="G25" s="175" t="s">
        <v>5</v>
      </c>
      <c r="H25" s="175" t="s">
        <v>5</v>
      </c>
      <c r="I25" s="175" t="s">
        <v>5</v>
      </c>
      <c r="J25" s="175" t="s">
        <v>5</v>
      </c>
      <c r="K25" s="175" t="s">
        <v>5</v>
      </c>
      <c r="L25" s="175" t="s">
        <v>5</v>
      </c>
      <c r="M25" s="175" t="s">
        <v>5</v>
      </c>
      <c r="N25" s="175" t="s">
        <v>5</v>
      </c>
      <c r="O25" s="175" t="s">
        <v>5</v>
      </c>
      <c r="P25" s="175" t="s">
        <v>5</v>
      </c>
      <c r="Q25" s="175" t="s">
        <v>5</v>
      </c>
      <c r="R25" s="175" t="s">
        <v>5</v>
      </c>
      <c r="S25" s="175" t="s">
        <v>5</v>
      </c>
      <c r="T25" s="175" t="s">
        <v>5</v>
      </c>
      <c r="U25" s="175" t="s">
        <v>5</v>
      </c>
      <c r="V25" s="175" t="s">
        <v>5</v>
      </c>
      <c r="W25" s="175" t="s">
        <v>5</v>
      </c>
      <c r="X25" s="175" t="s">
        <v>5</v>
      </c>
      <c r="Y25" s="175" t="s">
        <v>5</v>
      </c>
      <c r="Z25" s="175" t="s">
        <v>5</v>
      </c>
      <c r="AA25" s="175" t="s">
        <v>5</v>
      </c>
      <c r="AB25" s="175" t="s">
        <v>5</v>
      </c>
      <c r="AC25" s="175" t="s">
        <v>5</v>
      </c>
      <c r="AD25" s="46">
        <v>7</v>
      </c>
      <c r="AE25" s="46">
        <v>0</v>
      </c>
      <c r="AF25" s="44">
        <v>1</v>
      </c>
      <c r="AG25" s="46">
        <v>7</v>
      </c>
      <c r="AH25" s="46">
        <v>0</v>
      </c>
      <c r="AI25" s="44">
        <v>1</v>
      </c>
      <c r="AJ25" s="46">
        <v>7</v>
      </c>
      <c r="AK25" s="46">
        <v>1</v>
      </c>
      <c r="AL25" s="175">
        <v>1</v>
      </c>
      <c r="AM25" s="46">
        <v>6</v>
      </c>
      <c r="AN25" s="46">
        <v>1</v>
      </c>
      <c r="AO25" s="175">
        <v>1</v>
      </c>
      <c r="AP25" s="217">
        <v>6</v>
      </c>
      <c r="AQ25" s="217">
        <v>1</v>
      </c>
      <c r="AR25" s="173">
        <v>1</v>
      </c>
      <c r="AS25" s="217">
        <v>8</v>
      </c>
      <c r="AT25" s="217">
        <v>0</v>
      </c>
      <c r="AU25" s="173">
        <v>0.875</v>
      </c>
      <c r="AV25" s="217">
        <v>7</v>
      </c>
      <c r="AW25" s="217">
        <v>1</v>
      </c>
      <c r="AX25" s="173">
        <v>0.88</v>
      </c>
      <c r="AY25" s="217">
        <v>7</v>
      </c>
      <c r="AZ25" s="217">
        <v>1</v>
      </c>
      <c r="BA25" s="173">
        <v>0.88</v>
      </c>
      <c r="BB25" s="217">
        <v>7</v>
      </c>
      <c r="BC25" s="217">
        <v>1</v>
      </c>
      <c r="BD25" s="173">
        <v>0.75</v>
      </c>
      <c r="BE25" s="217">
        <v>8</v>
      </c>
      <c r="BF25" s="217">
        <v>1</v>
      </c>
      <c r="BG25" s="251">
        <v>0.78</v>
      </c>
      <c r="BH25" s="446">
        <v>6</v>
      </c>
      <c r="BI25" s="446">
        <v>2</v>
      </c>
      <c r="BJ25" s="251">
        <v>0.75</v>
      </c>
    </row>
    <row r="26" spans="3:62" ht="48" customHeight="1" thickBot="1">
      <c r="C26" s="329">
        <v>13</v>
      </c>
      <c r="D26" s="301" t="s">
        <v>900</v>
      </c>
      <c r="E26" s="312" t="s">
        <v>901</v>
      </c>
      <c r="F26" s="46"/>
      <c r="G26" s="46">
        <v>4</v>
      </c>
      <c r="H26" s="44">
        <v>0.72499999999999998</v>
      </c>
      <c r="I26" s="46">
        <v>5</v>
      </c>
      <c r="J26" s="46">
        <v>3</v>
      </c>
      <c r="K26" s="44">
        <v>0.75</v>
      </c>
      <c r="L26" s="46">
        <v>6</v>
      </c>
      <c r="M26" s="46">
        <v>3</v>
      </c>
      <c r="N26" s="44">
        <v>0.66</v>
      </c>
      <c r="O26" s="46">
        <v>7</v>
      </c>
      <c r="P26" s="46">
        <v>3</v>
      </c>
      <c r="Q26" s="44">
        <v>0.7</v>
      </c>
      <c r="R26" s="46">
        <v>6</v>
      </c>
      <c r="S26" s="46">
        <v>2</v>
      </c>
      <c r="T26" s="48">
        <v>0.625</v>
      </c>
      <c r="U26" s="46">
        <v>6</v>
      </c>
      <c r="V26" s="46">
        <v>3</v>
      </c>
      <c r="W26" s="44">
        <v>0.66669999999999996</v>
      </c>
      <c r="X26" s="46">
        <v>6</v>
      </c>
      <c r="Y26" s="46">
        <v>4</v>
      </c>
      <c r="Z26" s="44">
        <v>0.8</v>
      </c>
      <c r="AA26" s="174">
        <v>4</v>
      </c>
      <c r="AB26" s="174">
        <v>5</v>
      </c>
      <c r="AC26" s="175">
        <v>0.67</v>
      </c>
      <c r="AD26" s="174">
        <v>6</v>
      </c>
      <c r="AE26" s="174">
        <v>4</v>
      </c>
      <c r="AF26" s="175">
        <v>0.7</v>
      </c>
      <c r="AG26" s="174">
        <v>6</v>
      </c>
      <c r="AH26" s="174">
        <v>4</v>
      </c>
      <c r="AI26" s="175">
        <v>0.7</v>
      </c>
      <c r="AJ26" s="175" t="s">
        <v>5</v>
      </c>
      <c r="AK26" s="175" t="s">
        <v>5</v>
      </c>
      <c r="AL26" s="175" t="s">
        <v>5</v>
      </c>
      <c r="AM26" s="46">
        <v>11</v>
      </c>
      <c r="AN26" s="46">
        <v>4</v>
      </c>
      <c r="AO26" s="175">
        <v>0.67</v>
      </c>
      <c r="AP26" s="217">
        <v>12</v>
      </c>
      <c r="AQ26" s="217">
        <v>4</v>
      </c>
      <c r="AR26" s="173">
        <v>0.625</v>
      </c>
      <c r="AS26" s="217">
        <v>12</v>
      </c>
      <c r="AT26" s="217">
        <v>5</v>
      </c>
      <c r="AU26" s="173">
        <v>0.70588235294117652</v>
      </c>
      <c r="AV26" s="217">
        <v>8</v>
      </c>
      <c r="AW26" s="217">
        <v>5</v>
      </c>
      <c r="AX26" s="173">
        <v>0.76900000000000002</v>
      </c>
      <c r="AY26" s="217">
        <v>10</v>
      </c>
      <c r="AZ26" s="217">
        <v>5</v>
      </c>
      <c r="BA26" s="173">
        <v>0.73</v>
      </c>
      <c r="BB26" s="217">
        <v>9</v>
      </c>
      <c r="BC26" s="217">
        <v>4</v>
      </c>
      <c r="BD26" s="173">
        <v>0.78</v>
      </c>
      <c r="BE26" s="217">
        <v>6</v>
      </c>
      <c r="BF26" s="217">
        <v>3</v>
      </c>
      <c r="BG26" s="251">
        <v>0.66669999999999996</v>
      </c>
      <c r="BH26" s="446">
        <v>5</v>
      </c>
      <c r="BI26" s="446">
        <v>3</v>
      </c>
      <c r="BJ26" s="251">
        <v>0.75</v>
      </c>
    </row>
    <row r="27" spans="3:62" ht="48" customHeight="1" thickBot="1">
      <c r="C27" s="329">
        <v>20</v>
      </c>
      <c r="D27" s="301" t="s">
        <v>911</v>
      </c>
      <c r="E27" s="312" t="s">
        <v>912</v>
      </c>
      <c r="F27" s="44" t="s">
        <v>5</v>
      </c>
      <c r="G27" s="44" t="s">
        <v>5</v>
      </c>
      <c r="H27" s="44" t="s">
        <v>5</v>
      </c>
      <c r="I27" s="44" t="s">
        <v>5</v>
      </c>
      <c r="J27" s="44" t="s">
        <v>5</v>
      </c>
      <c r="K27" s="44" t="s">
        <v>5</v>
      </c>
      <c r="L27" s="44" t="s">
        <v>5</v>
      </c>
      <c r="M27" s="44" t="s">
        <v>5</v>
      </c>
      <c r="N27" s="44" t="s">
        <v>5</v>
      </c>
      <c r="O27" s="44" t="s">
        <v>5</v>
      </c>
      <c r="P27" s="44" t="s">
        <v>5</v>
      </c>
      <c r="Q27" s="44" t="s">
        <v>5</v>
      </c>
      <c r="R27" s="44" t="s">
        <v>5</v>
      </c>
      <c r="S27" s="44" t="s">
        <v>5</v>
      </c>
      <c r="T27" s="44" t="s">
        <v>5</v>
      </c>
      <c r="U27" s="44" t="s">
        <v>5</v>
      </c>
      <c r="V27" s="44" t="s">
        <v>5</v>
      </c>
      <c r="W27" s="44" t="s">
        <v>5</v>
      </c>
      <c r="X27" s="44" t="s">
        <v>5</v>
      </c>
      <c r="Y27" s="44" t="s">
        <v>5</v>
      </c>
      <c r="Z27" s="44" t="s">
        <v>5</v>
      </c>
      <c r="AA27" s="44" t="s">
        <v>5</v>
      </c>
      <c r="AB27" s="44" t="s">
        <v>5</v>
      </c>
      <c r="AC27" s="44" t="s">
        <v>5</v>
      </c>
      <c r="AD27" s="44" t="s">
        <v>5</v>
      </c>
      <c r="AE27" s="44" t="s">
        <v>5</v>
      </c>
      <c r="AF27" s="44" t="s">
        <v>5</v>
      </c>
      <c r="AG27" s="174">
        <v>3</v>
      </c>
      <c r="AH27" s="174">
        <v>3</v>
      </c>
      <c r="AI27" s="44">
        <v>0.66666666666666663</v>
      </c>
      <c r="AJ27" s="46">
        <v>6</v>
      </c>
      <c r="AK27" s="46">
        <v>6</v>
      </c>
      <c r="AL27" s="175">
        <v>0.75</v>
      </c>
      <c r="AM27" s="46">
        <v>6</v>
      </c>
      <c r="AN27" s="46">
        <v>4</v>
      </c>
      <c r="AO27" s="175">
        <v>0.7</v>
      </c>
      <c r="AP27" s="217">
        <v>7</v>
      </c>
      <c r="AQ27" s="217">
        <v>6</v>
      </c>
      <c r="AR27" s="173">
        <v>0.76900000000000002</v>
      </c>
      <c r="AS27" s="217">
        <v>6</v>
      </c>
      <c r="AT27" s="217">
        <v>4</v>
      </c>
      <c r="AU27" s="173">
        <v>0.7</v>
      </c>
      <c r="AV27" s="217">
        <v>8</v>
      </c>
      <c r="AW27" s="217">
        <v>4</v>
      </c>
      <c r="AX27" s="173">
        <v>0.67</v>
      </c>
      <c r="AY27" s="217">
        <v>8</v>
      </c>
      <c r="AZ27" s="217">
        <v>4</v>
      </c>
      <c r="BA27" s="173">
        <v>0.75</v>
      </c>
      <c r="BB27" s="217">
        <v>9</v>
      </c>
      <c r="BC27" s="217">
        <v>2</v>
      </c>
      <c r="BD27" s="173">
        <v>0.73</v>
      </c>
      <c r="BE27" s="217">
        <v>6</v>
      </c>
      <c r="BF27" s="217">
        <v>4</v>
      </c>
      <c r="BG27" s="251">
        <v>0.7</v>
      </c>
      <c r="BH27" s="446">
        <v>7</v>
      </c>
      <c r="BI27" s="446">
        <v>5</v>
      </c>
      <c r="BJ27" s="251">
        <v>0.75</v>
      </c>
    </row>
    <row r="28" spans="3:62" ht="48" customHeight="1" thickBot="1">
      <c r="C28" s="329">
        <v>23</v>
      </c>
      <c r="D28" s="301" t="s">
        <v>917</v>
      </c>
      <c r="E28" s="312" t="s">
        <v>918</v>
      </c>
      <c r="F28" s="175" t="s">
        <v>5</v>
      </c>
      <c r="G28" s="175" t="s">
        <v>5</v>
      </c>
      <c r="H28" s="175" t="s">
        <v>5</v>
      </c>
      <c r="I28" s="175" t="s">
        <v>5</v>
      </c>
      <c r="J28" s="175" t="s">
        <v>5</v>
      </c>
      <c r="K28" s="175" t="s">
        <v>5</v>
      </c>
      <c r="L28" s="175" t="s">
        <v>5</v>
      </c>
      <c r="M28" s="175" t="s">
        <v>5</v>
      </c>
      <c r="N28" s="175" t="s">
        <v>5</v>
      </c>
      <c r="O28" s="175" t="s">
        <v>5</v>
      </c>
      <c r="P28" s="175" t="s">
        <v>5</v>
      </c>
      <c r="Q28" s="175" t="s">
        <v>5</v>
      </c>
      <c r="R28" s="175" t="s">
        <v>5</v>
      </c>
      <c r="S28" s="175" t="s">
        <v>5</v>
      </c>
      <c r="T28" s="175" t="s">
        <v>5</v>
      </c>
      <c r="U28" s="175" t="s">
        <v>5</v>
      </c>
      <c r="V28" s="175" t="s">
        <v>5</v>
      </c>
      <c r="W28" s="175" t="s">
        <v>5</v>
      </c>
      <c r="X28" s="175" t="s">
        <v>5</v>
      </c>
      <c r="Y28" s="175" t="s">
        <v>5</v>
      </c>
      <c r="Z28" s="175" t="s">
        <v>5</v>
      </c>
      <c r="AA28" s="175" t="s">
        <v>5</v>
      </c>
      <c r="AB28" s="175" t="s">
        <v>5</v>
      </c>
      <c r="AC28" s="175" t="s">
        <v>5</v>
      </c>
      <c r="AD28" s="175" t="s">
        <v>5</v>
      </c>
      <c r="AE28" s="175" t="s">
        <v>5</v>
      </c>
      <c r="AF28" s="175" t="s">
        <v>5</v>
      </c>
      <c r="AG28" s="175" t="s">
        <v>5</v>
      </c>
      <c r="AH28" s="175" t="s">
        <v>5</v>
      </c>
      <c r="AI28" s="175" t="s">
        <v>5</v>
      </c>
      <c r="AJ28" s="175" t="s">
        <v>5</v>
      </c>
      <c r="AK28" s="175" t="s">
        <v>5</v>
      </c>
      <c r="AL28" s="175" t="s">
        <v>5</v>
      </c>
      <c r="AM28" s="175" t="s">
        <v>5</v>
      </c>
      <c r="AN28" s="175" t="s">
        <v>5</v>
      </c>
      <c r="AO28" s="175" t="s">
        <v>5</v>
      </c>
      <c r="AP28" s="173" t="s">
        <v>5</v>
      </c>
      <c r="AQ28" s="173" t="s">
        <v>5</v>
      </c>
      <c r="AR28" s="173" t="s">
        <v>5</v>
      </c>
      <c r="AS28" s="173" t="s">
        <v>5</v>
      </c>
      <c r="AT28" s="173" t="s">
        <v>5</v>
      </c>
      <c r="AU28" s="173" t="s">
        <v>5</v>
      </c>
      <c r="AV28" s="217">
        <v>3</v>
      </c>
      <c r="AW28" s="217">
        <v>0</v>
      </c>
      <c r="AX28" s="173">
        <v>0.67</v>
      </c>
      <c r="AY28" s="217">
        <v>3</v>
      </c>
      <c r="AZ28" s="217">
        <v>0</v>
      </c>
      <c r="BA28" s="173">
        <v>0.67</v>
      </c>
      <c r="BB28" s="217">
        <v>4</v>
      </c>
      <c r="BC28" s="217">
        <v>0</v>
      </c>
      <c r="BD28" s="173">
        <v>0.75</v>
      </c>
      <c r="BE28" s="217">
        <v>4</v>
      </c>
      <c r="BF28" s="217">
        <v>0</v>
      </c>
      <c r="BG28" s="251">
        <v>0.75</v>
      </c>
      <c r="BH28" s="446">
        <v>4</v>
      </c>
      <c r="BI28" s="446">
        <v>0</v>
      </c>
      <c r="BJ28" s="251">
        <v>0.75</v>
      </c>
    </row>
    <row r="29" spans="3:62" ht="48" customHeight="1" thickBot="1">
      <c r="C29" s="329">
        <v>39</v>
      </c>
      <c r="D29" s="301" t="s">
        <v>943</v>
      </c>
      <c r="E29" s="312" t="s">
        <v>945</v>
      </c>
      <c r="F29" s="46" t="s">
        <v>5</v>
      </c>
      <c r="G29" s="46" t="s">
        <v>5</v>
      </c>
      <c r="H29" s="46" t="s">
        <v>5</v>
      </c>
      <c r="I29" s="46" t="s">
        <v>5</v>
      </c>
      <c r="J29" s="46" t="s">
        <v>5</v>
      </c>
      <c r="K29" s="46" t="s">
        <v>5</v>
      </c>
      <c r="L29" s="46" t="s">
        <v>5</v>
      </c>
      <c r="M29" s="46" t="s">
        <v>5</v>
      </c>
      <c r="N29" s="46" t="s">
        <v>5</v>
      </c>
      <c r="O29" s="46" t="s">
        <v>5</v>
      </c>
      <c r="P29" s="46" t="s">
        <v>5</v>
      </c>
      <c r="Q29" s="46" t="s">
        <v>5</v>
      </c>
      <c r="R29" s="46" t="s">
        <v>5</v>
      </c>
      <c r="S29" s="46" t="s">
        <v>5</v>
      </c>
      <c r="T29" s="42" t="s">
        <v>5</v>
      </c>
      <c r="U29" s="46" t="s">
        <v>5</v>
      </c>
      <c r="V29" s="46" t="s">
        <v>5</v>
      </c>
      <c r="W29" s="46" t="s">
        <v>5</v>
      </c>
      <c r="X29" s="42" t="s">
        <v>5</v>
      </c>
      <c r="Y29" s="42" t="s">
        <v>5</v>
      </c>
      <c r="Z29" s="268" t="s">
        <v>5</v>
      </c>
      <c r="AA29" s="217" t="s">
        <v>5</v>
      </c>
      <c r="AB29" s="217" t="s">
        <v>5</v>
      </c>
      <c r="AC29" s="217" t="s">
        <v>5</v>
      </c>
      <c r="AD29" s="217" t="s">
        <v>5</v>
      </c>
      <c r="AE29" s="217" t="s">
        <v>5</v>
      </c>
      <c r="AF29" s="217" t="s">
        <v>5</v>
      </c>
      <c r="AG29" s="217" t="s">
        <v>5</v>
      </c>
      <c r="AH29" s="217" t="s">
        <v>5</v>
      </c>
      <c r="AI29" s="217" t="s">
        <v>5</v>
      </c>
      <c r="AJ29" s="217" t="s">
        <v>5</v>
      </c>
      <c r="AK29" s="217" t="s">
        <v>5</v>
      </c>
      <c r="AL29" s="217" t="s">
        <v>5</v>
      </c>
      <c r="AM29" s="217" t="s">
        <v>5</v>
      </c>
      <c r="AN29" s="217" t="s">
        <v>5</v>
      </c>
      <c r="AO29" s="217" t="s">
        <v>5</v>
      </c>
      <c r="AP29" s="217" t="s">
        <v>5</v>
      </c>
      <c r="AQ29" s="217" t="s">
        <v>5</v>
      </c>
      <c r="AR29" s="217" t="s">
        <v>5</v>
      </c>
      <c r="AS29" s="217" t="s">
        <v>5</v>
      </c>
      <c r="AT29" s="217" t="s">
        <v>5</v>
      </c>
      <c r="AU29" s="217" t="s">
        <v>5</v>
      </c>
      <c r="AV29" s="217" t="s">
        <v>5</v>
      </c>
      <c r="AW29" s="217" t="s">
        <v>5</v>
      </c>
      <c r="AX29" s="217" t="s">
        <v>5</v>
      </c>
      <c r="AY29" s="217">
        <v>3</v>
      </c>
      <c r="AZ29" s="217">
        <v>1</v>
      </c>
      <c r="BA29" s="284">
        <v>0.75</v>
      </c>
      <c r="BB29" s="217">
        <v>3</v>
      </c>
      <c r="BC29" s="217">
        <v>1</v>
      </c>
      <c r="BD29" s="173">
        <v>0.75</v>
      </c>
      <c r="BE29" s="217">
        <v>3</v>
      </c>
      <c r="BF29" s="217">
        <v>1</v>
      </c>
      <c r="BG29" s="251">
        <v>0.75</v>
      </c>
      <c r="BH29" s="446">
        <v>3</v>
      </c>
      <c r="BI29" s="446">
        <v>1</v>
      </c>
      <c r="BJ29" s="251">
        <v>0.75</v>
      </c>
    </row>
    <row r="30" spans="3:62" ht="48" customHeight="1" thickBot="1">
      <c r="C30" s="329">
        <v>9</v>
      </c>
      <c r="D30" s="301" t="s">
        <v>892</v>
      </c>
      <c r="E30" s="312" t="s">
        <v>893</v>
      </c>
      <c r="F30" s="175" t="s">
        <v>5</v>
      </c>
      <c r="G30" s="175" t="s">
        <v>5</v>
      </c>
      <c r="H30" s="175" t="s">
        <v>5</v>
      </c>
      <c r="I30" s="175" t="s">
        <v>5</v>
      </c>
      <c r="J30" s="175" t="s">
        <v>5</v>
      </c>
      <c r="K30" s="175" t="s">
        <v>5</v>
      </c>
      <c r="L30" s="175" t="s">
        <v>5</v>
      </c>
      <c r="M30" s="175" t="s">
        <v>5</v>
      </c>
      <c r="N30" s="175" t="s">
        <v>5</v>
      </c>
      <c r="O30" s="175" t="s">
        <v>5</v>
      </c>
      <c r="P30" s="175" t="s">
        <v>5</v>
      </c>
      <c r="Q30" s="175" t="s">
        <v>5</v>
      </c>
      <c r="R30" s="175" t="s">
        <v>5</v>
      </c>
      <c r="S30" s="175" t="s">
        <v>5</v>
      </c>
      <c r="T30" s="193" t="s">
        <v>5</v>
      </c>
      <c r="U30" s="175" t="s">
        <v>5</v>
      </c>
      <c r="V30" s="175" t="s">
        <v>5</v>
      </c>
      <c r="W30" s="175" t="s">
        <v>5</v>
      </c>
      <c r="X30" s="175" t="s">
        <v>5</v>
      </c>
      <c r="Y30" s="175" t="s">
        <v>5</v>
      </c>
      <c r="Z30" s="176" t="s">
        <v>5</v>
      </c>
      <c r="AA30" s="175" t="s">
        <v>5</v>
      </c>
      <c r="AB30" s="175" t="s">
        <v>5</v>
      </c>
      <c r="AC30" s="173" t="s">
        <v>5</v>
      </c>
      <c r="AD30" s="46">
        <v>9</v>
      </c>
      <c r="AE30" s="46">
        <v>4</v>
      </c>
      <c r="AF30" s="283">
        <v>0.85</v>
      </c>
      <c r="AG30" s="46">
        <v>6</v>
      </c>
      <c r="AH30" s="46">
        <v>3</v>
      </c>
      <c r="AI30" s="283">
        <v>0.77777777777777779</v>
      </c>
      <c r="AJ30" s="46">
        <v>5</v>
      </c>
      <c r="AK30" s="46">
        <v>2</v>
      </c>
      <c r="AL30" s="173">
        <v>0.71</v>
      </c>
      <c r="AM30" s="217">
        <v>5</v>
      </c>
      <c r="AN30" s="217">
        <v>2</v>
      </c>
      <c r="AO30" s="173">
        <v>0.71</v>
      </c>
      <c r="AP30" s="217">
        <v>5</v>
      </c>
      <c r="AQ30" s="217">
        <v>2</v>
      </c>
      <c r="AR30" s="173">
        <v>0.71399999999999997</v>
      </c>
      <c r="AS30" s="217">
        <v>8</v>
      </c>
      <c r="AT30" s="217">
        <v>4</v>
      </c>
      <c r="AU30" s="173">
        <v>0.83333333333333337</v>
      </c>
      <c r="AV30" s="217">
        <v>8</v>
      </c>
      <c r="AW30" s="217">
        <v>4</v>
      </c>
      <c r="AX30" s="173">
        <v>0.83</v>
      </c>
      <c r="AY30" s="217">
        <v>8</v>
      </c>
      <c r="AZ30" s="217">
        <v>5</v>
      </c>
      <c r="BA30" s="173">
        <v>0.77</v>
      </c>
      <c r="BB30" s="217">
        <v>9</v>
      </c>
      <c r="BC30" s="217">
        <v>4</v>
      </c>
      <c r="BD30" s="173">
        <v>0.69</v>
      </c>
      <c r="BE30" s="217">
        <v>7</v>
      </c>
      <c r="BF30" s="217">
        <v>5</v>
      </c>
      <c r="BG30" s="251">
        <v>0.75</v>
      </c>
      <c r="BH30" s="446">
        <v>7</v>
      </c>
      <c r="BI30" s="446">
        <v>4</v>
      </c>
      <c r="BJ30" s="251">
        <v>0.72727272727272729</v>
      </c>
    </row>
    <row r="31" spans="3:62" ht="48" customHeight="1" thickBot="1">
      <c r="C31" s="329">
        <v>16</v>
      </c>
      <c r="D31" s="301" t="s">
        <v>904</v>
      </c>
      <c r="E31" s="312" t="s">
        <v>905</v>
      </c>
      <c r="F31" s="46" t="s">
        <v>5</v>
      </c>
      <c r="G31" s="46" t="s">
        <v>5</v>
      </c>
      <c r="H31" s="46" t="s">
        <v>5</v>
      </c>
      <c r="I31" s="46" t="s">
        <v>5</v>
      </c>
      <c r="J31" s="46" t="s">
        <v>5</v>
      </c>
      <c r="K31" s="46" t="s">
        <v>5</v>
      </c>
      <c r="L31" s="46" t="s">
        <v>5</v>
      </c>
      <c r="M31" s="46" t="s">
        <v>5</v>
      </c>
      <c r="N31" s="46" t="s">
        <v>5</v>
      </c>
      <c r="O31" s="46">
        <v>6</v>
      </c>
      <c r="P31" s="46">
        <v>1</v>
      </c>
      <c r="Q31" s="44">
        <v>0.56999999999999995</v>
      </c>
      <c r="R31" s="46">
        <v>6</v>
      </c>
      <c r="S31" s="46">
        <v>1</v>
      </c>
      <c r="T31" s="43">
        <v>0.71430000000000005</v>
      </c>
      <c r="U31" s="46">
        <v>10</v>
      </c>
      <c r="V31" s="46">
        <v>1</v>
      </c>
      <c r="W31" s="44">
        <v>0.81818000000000002</v>
      </c>
      <c r="X31" s="46">
        <v>6</v>
      </c>
      <c r="Y31" s="46">
        <v>1</v>
      </c>
      <c r="Z31" s="106">
        <v>0.71</v>
      </c>
      <c r="AA31" s="174">
        <v>6</v>
      </c>
      <c r="AB31" s="174">
        <v>1</v>
      </c>
      <c r="AC31" s="173">
        <v>0.71</v>
      </c>
      <c r="AD31" s="174">
        <v>9</v>
      </c>
      <c r="AE31" s="174">
        <v>1</v>
      </c>
      <c r="AF31" s="173">
        <v>0.8</v>
      </c>
      <c r="AG31" s="174">
        <v>9</v>
      </c>
      <c r="AH31" s="174">
        <v>3</v>
      </c>
      <c r="AI31" s="173">
        <v>0.75</v>
      </c>
      <c r="AJ31" s="46">
        <v>10</v>
      </c>
      <c r="AK31" s="46">
        <v>3</v>
      </c>
      <c r="AL31" s="173">
        <v>0.69</v>
      </c>
      <c r="AM31" s="217">
        <v>10</v>
      </c>
      <c r="AN31" s="217">
        <v>3</v>
      </c>
      <c r="AO31" s="173">
        <v>0.69</v>
      </c>
      <c r="AP31" s="217">
        <v>10</v>
      </c>
      <c r="AQ31" s="217">
        <v>3</v>
      </c>
      <c r="AR31" s="173">
        <v>0.69199999999999995</v>
      </c>
      <c r="AS31" s="217">
        <v>13</v>
      </c>
      <c r="AT31" s="217">
        <v>3</v>
      </c>
      <c r="AU31" s="173">
        <v>0.75</v>
      </c>
      <c r="AV31" s="217">
        <v>13</v>
      </c>
      <c r="AW31" s="217">
        <v>2</v>
      </c>
      <c r="AX31" s="173">
        <v>0.73</v>
      </c>
      <c r="AY31" s="217">
        <v>14</v>
      </c>
      <c r="AZ31" s="217">
        <v>3</v>
      </c>
      <c r="BA31" s="173">
        <v>0.76400000000000001</v>
      </c>
      <c r="BB31" s="217">
        <v>15</v>
      </c>
      <c r="BC31" s="217">
        <v>4</v>
      </c>
      <c r="BD31" s="173">
        <v>0.74</v>
      </c>
      <c r="BE31" s="217">
        <v>14</v>
      </c>
      <c r="BF31" s="217">
        <v>2</v>
      </c>
      <c r="BG31" s="251">
        <v>0.56000000000000005</v>
      </c>
      <c r="BH31" s="446">
        <v>11</v>
      </c>
      <c r="BI31" s="446">
        <v>3</v>
      </c>
      <c r="BJ31" s="251">
        <v>0.7142857142857143</v>
      </c>
    </row>
    <row r="32" spans="3:62" ht="48" customHeight="1" thickBot="1">
      <c r="C32" s="329">
        <v>17</v>
      </c>
      <c r="D32" s="301" t="s">
        <v>906</v>
      </c>
      <c r="E32" s="312" t="s">
        <v>907</v>
      </c>
      <c r="F32" s="46" t="s">
        <v>5</v>
      </c>
      <c r="G32" s="46" t="s">
        <v>5</v>
      </c>
      <c r="H32" s="46" t="s">
        <v>5</v>
      </c>
      <c r="I32" s="46" t="s">
        <v>5</v>
      </c>
      <c r="J32" s="46" t="s">
        <v>5</v>
      </c>
      <c r="K32" s="46" t="s">
        <v>5</v>
      </c>
      <c r="L32" s="46" t="s">
        <v>5</v>
      </c>
      <c r="M32" s="46" t="s">
        <v>5</v>
      </c>
      <c r="N32" s="46" t="s">
        <v>5</v>
      </c>
      <c r="O32" s="46" t="s">
        <v>5</v>
      </c>
      <c r="P32" s="46" t="s">
        <v>5</v>
      </c>
      <c r="Q32" s="46" t="s">
        <v>5</v>
      </c>
      <c r="R32" s="46" t="s">
        <v>5</v>
      </c>
      <c r="S32" s="46" t="s">
        <v>5</v>
      </c>
      <c r="T32" s="42" t="s">
        <v>5</v>
      </c>
      <c r="U32" s="46" t="s">
        <v>5</v>
      </c>
      <c r="V32" s="46" t="s">
        <v>5</v>
      </c>
      <c r="W32" s="46" t="s">
        <v>5</v>
      </c>
      <c r="X32" s="46" t="s">
        <v>5</v>
      </c>
      <c r="Y32" s="46" t="s">
        <v>5</v>
      </c>
      <c r="Z32" s="268" t="s">
        <v>5</v>
      </c>
      <c r="AA32" s="46" t="s">
        <v>5</v>
      </c>
      <c r="AB32" s="46" t="s">
        <v>5</v>
      </c>
      <c r="AC32" s="217" t="s">
        <v>5</v>
      </c>
      <c r="AD32" s="46" t="s">
        <v>5</v>
      </c>
      <c r="AE32" s="46" t="s">
        <v>5</v>
      </c>
      <c r="AF32" s="217" t="s">
        <v>5</v>
      </c>
      <c r="AG32" s="46" t="s">
        <v>5</v>
      </c>
      <c r="AH32" s="46" t="s">
        <v>5</v>
      </c>
      <c r="AI32" s="217" t="s">
        <v>5</v>
      </c>
      <c r="AJ32" s="46" t="s">
        <v>5</v>
      </c>
      <c r="AK32" s="46" t="s">
        <v>5</v>
      </c>
      <c r="AL32" s="217" t="s">
        <v>5</v>
      </c>
      <c r="AM32" s="217" t="s">
        <v>5</v>
      </c>
      <c r="AN32" s="217" t="s">
        <v>5</v>
      </c>
      <c r="AO32" s="217" t="s">
        <v>5</v>
      </c>
      <c r="AP32" s="217" t="s">
        <v>5</v>
      </c>
      <c r="AQ32" s="217" t="s">
        <v>5</v>
      </c>
      <c r="AR32" s="217" t="s">
        <v>5</v>
      </c>
      <c r="AS32" s="217">
        <v>11</v>
      </c>
      <c r="AT32" s="217">
        <v>4</v>
      </c>
      <c r="AU32" s="173">
        <v>0.8</v>
      </c>
      <c r="AV32" s="217">
        <v>13</v>
      </c>
      <c r="AW32" s="217">
        <v>4</v>
      </c>
      <c r="AX32" s="173">
        <v>0.70499999999999996</v>
      </c>
      <c r="AY32" s="217">
        <v>12</v>
      </c>
      <c r="AZ32" s="217">
        <v>6</v>
      </c>
      <c r="BA32" s="173">
        <v>0.72</v>
      </c>
      <c r="BB32" s="217">
        <v>12</v>
      </c>
      <c r="BC32" s="217">
        <v>5</v>
      </c>
      <c r="BD32" s="173">
        <v>0.71</v>
      </c>
      <c r="BE32" s="217">
        <v>13</v>
      </c>
      <c r="BF32" s="217">
        <v>5</v>
      </c>
      <c r="BG32" s="251">
        <v>0.72</v>
      </c>
      <c r="BH32" s="446">
        <v>18</v>
      </c>
      <c r="BI32" s="446">
        <v>5</v>
      </c>
      <c r="BJ32" s="251">
        <v>0.69565217391304346</v>
      </c>
    </row>
    <row r="33" spans="1:62" ht="48" customHeight="1" thickBot="1">
      <c r="C33" s="329">
        <v>22</v>
      </c>
      <c r="D33" s="301" t="s">
        <v>915</v>
      </c>
      <c r="E33" s="312" t="s">
        <v>916</v>
      </c>
      <c r="F33" s="175" t="s">
        <v>5</v>
      </c>
      <c r="G33" s="175" t="s">
        <v>5</v>
      </c>
      <c r="H33" s="175" t="s">
        <v>5</v>
      </c>
      <c r="I33" s="175" t="s">
        <v>5</v>
      </c>
      <c r="J33" s="175" t="s">
        <v>5</v>
      </c>
      <c r="K33" s="175" t="s">
        <v>5</v>
      </c>
      <c r="L33" s="175" t="s">
        <v>5</v>
      </c>
      <c r="M33" s="175" t="s">
        <v>5</v>
      </c>
      <c r="N33" s="175" t="s">
        <v>5</v>
      </c>
      <c r="O33" s="175" t="s">
        <v>5</v>
      </c>
      <c r="P33" s="175" t="s">
        <v>5</v>
      </c>
      <c r="Q33" s="175" t="s">
        <v>5</v>
      </c>
      <c r="R33" s="175" t="s">
        <v>5</v>
      </c>
      <c r="S33" s="175" t="s">
        <v>5</v>
      </c>
      <c r="T33" s="193" t="s">
        <v>5</v>
      </c>
      <c r="U33" s="175" t="s">
        <v>5</v>
      </c>
      <c r="V33" s="175" t="s">
        <v>5</v>
      </c>
      <c r="W33" s="175" t="s">
        <v>5</v>
      </c>
      <c r="X33" s="175" t="s">
        <v>5</v>
      </c>
      <c r="Y33" s="175" t="s">
        <v>5</v>
      </c>
      <c r="Z33" s="176" t="s">
        <v>5</v>
      </c>
      <c r="AA33" s="175" t="s">
        <v>5</v>
      </c>
      <c r="AB33" s="175" t="s">
        <v>5</v>
      </c>
      <c r="AC33" s="175" t="s">
        <v>5</v>
      </c>
      <c r="AD33" s="175" t="s">
        <v>5</v>
      </c>
      <c r="AE33" s="175" t="s">
        <v>5</v>
      </c>
      <c r="AF33" s="175" t="s">
        <v>5</v>
      </c>
      <c r="AG33" s="175" t="s">
        <v>5</v>
      </c>
      <c r="AH33" s="175" t="s">
        <v>5</v>
      </c>
      <c r="AI33" s="175" t="s">
        <v>5</v>
      </c>
      <c r="AJ33" s="175" t="s">
        <v>5</v>
      </c>
      <c r="AK33" s="175" t="s">
        <v>5</v>
      </c>
      <c r="AL33" s="173" t="s">
        <v>5</v>
      </c>
      <c r="AM33" s="217">
        <v>9</v>
      </c>
      <c r="AN33" s="217">
        <v>3</v>
      </c>
      <c r="AO33" s="173">
        <v>0.67</v>
      </c>
      <c r="AP33" s="217">
        <v>8</v>
      </c>
      <c r="AQ33" s="217">
        <v>3</v>
      </c>
      <c r="AR33" s="173">
        <v>0.63600000000000001</v>
      </c>
      <c r="AS33" s="217">
        <v>5</v>
      </c>
      <c r="AT33" s="217">
        <v>2</v>
      </c>
      <c r="AU33" s="173">
        <v>0.5714285714285714</v>
      </c>
      <c r="AV33" s="217">
        <v>7</v>
      </c>
      <c r="AW33" s="217">
        <v>2</v>
      </c>
      <c r="AX33" s="173">
        <v>0.67</v>
      </c>
      <c r="AY33" s="217">
        <v>12</v>
      </c>
      <c r="AZ33" s="217">
        <v>1</v>
      </c>
      <c r="BA33" s="173">
        <v>0.62</v>
      </c>
      <c r="BB33" s="217">
        <v>11</v>
      </c>
      <c r="BC33" s="217">
        <v>2</v>
      </c>
      <c r="BD33" s="173">
        <v>0.62</v>
      </c>
      <c r="BE33" s="217">
        <v>11</v>
      </c>
      <c r="BF33" s="217">
        <v>5</v>
      </c>
      <c r="BG33" s="251">
        <v>0.6875</v>
      </c>
      <c r="BH33" s="446">
        <v>16</v>
      </c>
      <c r="BI33" s="446">
        <v>5</v>
      </c>
      <c r="BJ33" s="251">
        <v>0.66666666666666663</v>
      </c>
    </row>
    <row r="34" spans="1:62" ht="48" customHeight="1" thickBot="1">
      <c r="C34" s="329">
        <v>25</v>
      </c>
      <c r="D34" s="301" t="s">
        <v>921</v>
      </c>
      <c r="E34" s="312" t="s">
        <v>922</v>
      </c>
      <c r="F34" s="46" t="s">
        <v>5</v>
      </c>
      <c r="G34" s="46" t="s">
        <v>5</v>
      </c>
      <c r="H34" s="46" t="s">
        <v>5</v>
      </c>
      <c r="I34" s="46" t="s">
        <v>5</v>
      </c>
      <c r="J34" s="46" t="s">
        <v>5</v>
      </c>
      <c r="K34" s="46" t="s">
        <v>5</v>
      </c>
      <c r="L34" s="46">
        <v>9</v>
      </c>
      <c r="M34" s="46">
        <v>4</v>
      </c>
      <c r="N34" s="44">
        <v>0.69</v>
      </c>
      <c r="O34" s="46">
        <v>15</v>
      </c>
      <c r="P34" s="46">
        <v>6</v>
      </c>
      <c r="Q34" s="44">
        <v>0.48</v>
      </c>
      <c r="R34" s="46">
        <v>15</v>
      </c>
      <c r="S34" s="46">
        <v>8</v>
      </c>
      <c r="T34" s="43">
        <v>0.47820000000000001</v>
      </c>
      <c r="U34" s="46">
        <v>7</v>
      </c>
      <c r="V34" s="46">
        <v>6</v>
      </c>
      <c r="W34" s="44">
        <v>0.84614999999999996</v>
      </c>
      <c r="X34" s="46">
        <v>7</v>
      </c>
      <c r="Y34" s="46">
        <v>5</v>
      </c>
      <c r="Z34" s="106">
        <v>0.75</v>
      </c>
      <c r="AA34" s="174">
        <v>7</v>
      </c>
      <c r="AB34" s="174">
        <v>5</v>
      </c>
      <c r="AC34" s="175">
        <v>0.75</v>
      </c>
      <c r="AD34" s="174">
        <v>7</v>
      </c>
      <c r="AE34" s="174">
        <v>5</v>
      </c>
      <c r="AF34" s="175">
        <v>0.83</v>
      </c>
      <c r="AG34" s="174">
        <v>6</v>
      </c>
      <c r="AH34" s="174">
        <v>3</v>
      </c>
      <c r="AI34" s="175">
        <v>0.77777777777777779</v>
      </c>
      <c r="AJ34" s="46">
        <v>5</v>
      </c>
      <c r="AK34" s="46">
        <v>2</v>
      </c>
      <c r="AL34" s="173">
        <v>0.71</v>
      </c>
      <c r="AM34" s="217">
        <v>6</v>
      </c>
      <c r="AN34" s="217">
        <v>2</v>
      </c>
      <c r="AO34" s="173">
        <v>0.62</v>
      </c>
      <c r="AP34" s="217">
        <v>4</v>
      </c>
      <c r="AQ34" s="217">
        <v>2</v>
      </c>
      <c r="AR34" s="173">
        <v>0.66700000000000004</v>
      </c>
      <c r="AS34" s="217">
        <v>4</v>
      </c>
      <c r="AT34" s="217">
        <v>2</v>
      </c>
      <c r="AU34" s="173">
        <v>0.66666666666666663</v>
      </c>
      <c r="AV34" s="217">
        <v>4</v>
      </c>
      <c r="AW34" s="217">
        <v>1</v>
      </c>
      <c r="AX34" s="173">
        <v>0.6</v>
      </c>
      <c r="AY34" s="217">
        <v>6</v>
      </c>
      <c r="AZ34" s="217">
        <v>1</v>
      </c>
      <c r="BA34" s="173">
        <v>0.56999999999999995</v>
      </c>
      <c r="BB34" s="217">
        <v>5</v>
      </c>
      <c r="BC34" s="217">
        <v>1</v>
      </c>
      <c r="BD34" s="173">
        <v>0.67</v>
      </c>
      <c r="BE34" s="217">
        <v>5</v>
      </c>
      <c r="BF34" s="217">
        <v>1</v>
      </c>
      <c r="BG34" s="251">
        <v>0.67</v>
      </c>
      <c r="BH34" s="446">
        <v>5</v>
      </c>
      <c r="BI34" s="446">
        <v>1</v>
      </c>
      <c r="BJ34" s="251">
        <v>0.66666666666666663</v>
      </c>
    </row>
    <row r="35" spans="1:62" ht="48" customHeight="1" thickBot="1">
      <c r="C35" s="329">
        <v>38</v>
      </c>
      <c r="D35" s="301" t="s">
        <v>942</v>
      </c>
      <c r="E35" s="312" t="s">
        <v>946</v>
      </c>
      <c r="F35" s="46" t="s">
        <v>5</v>
      </c>
      <c r="G35" s="46" t="s">
        <v>5</v>
      </c>
      <c r="H35" s="46" t="s">
        <v>5</v>
      </c>
      <c r="I35" s="46" t="s">
        <v>5</v>
      </c>
      <c r="J35" s="46" t="s">
        <v>5</v>
      </c>
      <c r="K35" s="46" t="s">
        <v>5</v>
      </c>
      <c r="L35" s="46" t="s">
        <v>5</v>
      </c>
      <c r="M35" s="46" t="s">
        <v>5</v>
      </c>
      <c r="N35" s="46" t="s">
        <v>5</v>
      </c>
      <c r="O35" s="46" t="s">
        <v>5</v>
      </c>
      <c r="P35" s="46" t="s">
        <v>5</v>
      </c>
      <c r="Q35" s="46" t="s">
        <v>5</v>
      </c>
      <c r="R35" s="46" t="s">
        <v>5</v>
      </c>
      <c r="S35" s="46" t="s">
        <v>5</v>
      </c>
      <c r="T35" s="46" t="s">
        <v>5</v>
      </c>
      <c r="U35" s="46" t="s">
        <v>5</v>
      </c>
      <c r="V35" s="46" t="s">
        <v>5</v>
      </c>
      <c r="W35" s="46" t="s">
        <v>5</v>
      </c>
      <c r="X35" s="46" t="s">
        <v>5</v>
      </c>
      <c r="Y35" s="46" t="s">
        <v>5</v>
      </c>
      <c r="Z35" s="46" t="s">
        <v>5</v>
      </c>
      <c r="AA35" s="46" t="s">
        <v>5</v>
      </c>
      <c r="AB35" s="46" t="s">
        <v>5</v>
      </c>
      <c r="AC35" s="46" t="s">
        <v>5</v>
      </c>
      <c r="AD35" s="46" t="s">
        <v>5</v>
      </c>
      <c r="AE35" s="46" t="s">
        <v>5</v>
      </c>
      <c r="AF35" s="46" t="s">
        <v>5</v>
      </c>
      <c r="AG35" s="46" t="s">
        <v>5</v>
      </c>
      <c r="AH35" s="46" t="s">
        <v>5</v>
      </c>
      <c r="AI35" s="46" t="s">
        <v>5</v>
      </c>
      <c r="AJ35" s="46" t="s">
        <v>5</v>
      </c>
      <c r="AK35" s="46" t="s">
        <v>5</v>
      </c>
      <c r="AL35" s="46" t="s">
        <v>5</v>
      </c>
      <c r="AM35" s="46" t="s">
        <v>5</v>
      </c>
      <c r="AN35" s="46" t="s">
        <v>5</v>
      </c>
      <c r="AO35" s="46" t="s">
        <v>5</v>
      </c>
      <c r="AP35" s="217" t="s">
        <v>5</v>
      </c>
      <c r="AQ35" s="217" t="s">
        <v>5</v>
      </c>
      <c r="AR35" s="217" t="s">
        <v>5</v>
      </c>
      <c r="AS35" s="217" t="s">
        <v>5</v>
      </c>
      <c r="AT35" s="217" t="s">
        <v>5</v>
      </c>
      <c r="AU35" s="217" t="s">
        <v>5</v>
      </c>
      <c r="AV35" s="217" t="s">
        <v>5</v>
      </c>
      <c r="AW35" s="217" t="s">
        <v>5</v>
      </c>
      <c r="AX35" s="217" t="s">
        <v>5</v>
      </c>
      <c r="AY35" s="217">
        <v>5</v>
      </c>
      <c r="AZ35" s="217">
        <v>3</v>
      </c>
      <c r="BA35" s="173">
        <v>0.625</v>
      </c>
      <c r="BB35" s="217">
        <v>0</v>
      </c>
      <c r="BC35" s="217">
        <v>1</v>
      </c>
      <c r="BD35" s="173">
        <v>0</v>
      </c>
      <c r="BE35" s="217">
        <v>7</v>
      </c>
      <c r="BF35" s="217">
        <v>4</v>
      </c>
      <c r="BG35" s="251">
        <v>0.63600000000000001</v>
      </c>
      <c r="BH35" s="446">
        <v>9</v>
      </c>
      <c r="BI35" s="446">
        <v>3</v>
      </c>
      <c r="BJ35" s="251">
        <v>0.66666666666666663</v>
      </c>
    </row>
    <row r="36" spans="1:62" ht="48" customHeight="1" thickBot="1">
      <c r="C36" s="329">
        <v>29</v>
      </c>
      <c r="D36" s="301" t="s">
        <v>927</v>
      </c>
      <c r="E36" s="312" t="s">
        <v>928</v>
      </c>
      <c r="F36" s="175" t="s">
        <v>5</v>
      </c>
      <c r="G36" s="175" t="s">
        <v>5</v>
      </c>
      <c r="H36" s="175" t="s">
        <v>5</v>
      </c>
      <c r="I36" s="175" t="s">
        <v>5</v>
      </c>
      <c r="J36" s="175" t="s">
        <v>5</v>
      </c>
      <c r="K36" s="175" t="s">
        <v>5</v>
      </c>
      <c r="L36" s="175" t="s">
        <v>5</v>
      </c>
      <c r="M36" s="175" t="s">
        <v>5</v>
      </c>
      <c r="N36" s="175" t="s">
        <v>5</v>
      </c>
      <c r="O36" s="175" t="s">
        <v>5</v>
      </c>
      <c r="P36" s="175" t="s">
        <v>5</v>
      </c>
      <c r="Q36" s="175" t="s">
        <v>5</v>
      </c>
      <c r="R36" s="175" t="s">
        <v>5</v>
      </c>
      <c r="S36" s="175" t="s">
        <v>5</v>
      </c>
      <c r="T36" s="193" t="s">
        <v>5</v>
      </c>
      <c r="U36" s="175" t="s">
        <v>5</v>
      </c>
      <c r="V36" s="175" t="s">
        <v>5</v>
      </c>
      <c r="W36" s="175" t="s">
        <v>5</v>
      </c>
      <c r="X36" s="175" t="s">
        <v>5</v>
      </c>
      <c r="Y36" s="175" t="s">
        <v>5</v>
      </c>
      <c r="Z36" s="176" t="s">
        <v>5</v>
      </c>
      <c r="AA36" s="175" t="s">
        <v>5</v>
      </c>
      <c r="AB36" s="175" t="s">
        <v>5</v>
      </c>
      <c r="AC36" s="175" t="s">
        <v>5</v>
      </c>
      <c r="AD36" s="46">
        <v>7</v>
      </c>
      <c r="AE36" s="46">
        <v>5</v>
      </c>
      <c r="AF36" s="44">
        <v>0.57999999999999996</v>
      </c>
      <c r="AG36" s="46">
        <v>20</v>
      </c>
      <c r="AH36" s="46">
        <v>5</v>
      </c>
      <c r="AI36" s="44">
        <v>0.36</v>
      </c>
      <c r="AJ36" s="46">
        <v>26</v>
      </c>
      <c r="AK36" s="46">
        <v>4</v>
      </c>
      <c r="AL36" s="173">
        <v>0.37</v>
      </c>
      <c r="AM36" s="217">
        <v>29</v>
      </c>
      <c r="AN36" s="217">
        <v>7</v>
      </c>
      <c r="AO36" s="173">
        <v>0.33</v>
      </c>
      <c r="AP36" s="217">
        <v>30</v>
      </c>
      <c r="AQ36" s="217">
        <v>11</v>
      </c>
      <c r="AR36" s="173">
        <v>0.39</v>
      </c>
      <c r="AS36" s="217">
        <v>32</v>
      </c>
      <c r="AT36" s="217">
        <v>12</v>
      </c>
      <c r="AU36" s="173">
        <v>0.40909090909090912</v>
      </c>
      <c r="AV36" s="217">
        <v>44</v>
      </c>
      <c r="AW36" s="217">
        <v>14</v>
      </c>
      <c r="AX36" s="173">
        <v>0.48</v>
      </c>
      <c r="AY36" s="217">
        <v>50</v>
      </c>
      <c r="AZ36" s="217">
        <v>19</v>
      </c>
      <c r="BA36" s="173">
        <v>0.55000000000000004</v>
      </c>
      <c r="BB36" s="217">
        <v>59</v>
      </c>
      <c r="BC36" s="217">
        <v>23</v>
      </c>
      <c r="BD36" s="173">
        <v>0.56000000000000005</v>
      </c>
      <c r="BE36" s="217">
        <v>70</v>
      </c>
      <c r="BF36" s="217">
        <v>26</v>
      </c>
      <c r="BG36" s="251">
        <v>0.52</v>
      </c>
      <c r="BH36" s="446">
        <v>75</v>
      </c>
      <c r="BI36" s="446">
        <v>31</v>
      </c>
      <c r="BJ36" s="251">
        <v>0.58490566037735847</v>
      </c>
    </row>
    <row r="37" spans="1:62" ht="48" customHeight="1" thickBot="1">
      <c r="C37" s="329">
        <v>24</v>
      </c>
      <c r="D37" s="301" t="s">
        <v>919</v>
      </c>
      <c r="E37" s="312" t="s">
        <v>920</v>
      </c>
      <c r="F37" s="46" t="s">
        <v>5</v>
      </c>
      <c r="G37" s="46" t="s">
        <v>5</v>
      </c>
      <c r="H37" s="46" t="s">
        <v>5</v>
      </c>
      <c r="I37" s="46" t="s">
        <v>5</v>
      </c>
      <c r="J37" s="46" t="s">
        <v>5</v>
      </c>
      <c r="K37" s="46" t="s">
        <v>5</v>
      </c>
      <c r="L37" s="46" t="s">
        <v>5</v>
      </c>
      <c r="M37" s="46" t="s">
        <v>5</v>
      </c>
      <c r="N37" s="46" t="s">
        <v>5</v>
      </c>
      <c r="O37" s="46" t="s">
        <v>5</v>
      </c>
      <c r="P37" s="46" t="s">
        <v>5</v>
      </c>
      <c r="Q37" s="46" t="s">
        <v>5</v>
      </c>
      <c r="R37" s="46" t="s">
        <v>5</v>
      </c>
      <c r="S37" s="46" t="s">
        <v>5</v>
      </c>
      <c r="T37" s="42" t="s">
        <v>5</v>
      </c>
      <c r="U37" s="46" t="s">
        <v>5</v>
      </c>
      <c r="V37" s="46" t="s">
        <v>5</v>
      </c>
      <c r="W37" s="46" t="s">
        <v>5</v>
      </c>
      <c r="X37" s="46" t="s">
        <v>5</v>
      </c>
      <c r="Y37" s="46" t="s">
        <v>5</v>
      </c>
      <c r="Z37" s="268" t="s">
        <v>5</v>
      </c>
      <c r="AA37" s="46" t="s">
        <v>5</v>
      </c>
      <c r="AB37" s="46" t="s">
        <v>5</v>
      </c>
      <c r="AC37" s="46" t="s">
        <v>5</v>
      </c>
      <c r="AD37" s="46" t="s">
        <v>5</v>
      </c>
      <c r="AE37" s="46" t="s">
        <v>5</v>
      </c>
      <c r="AF37" s="46" t="s">
        <v>5</v>
      </c>
      <c r="AG37" s="46" t="s">
        <v>5</v>
      </c>
      <c r="AH37" s="46" t="s">
        <v>5</v>
      </c>
      <c r="AI37" s="46" t="s">
        <v>5</v>
      </c>
      <c r="AJ37" s="46" t="s">
        <v>5</v>
      </c>
      <c r="AK37" s="46" t="s">
        <v>5</v>
      </c>
      <c r="AL37" s="217" t="s">
        <v>5</v>
      </c>
      <c r="AM37" s="217" t="s">
        <v>5</v>
      </c>
      <c r="AN37" s="217" t="s">
        <v>5</v>
      </c>
      <c r="AO37" s="217" t="s">
        <v>5</v>
      </c>
      <c r="AP37" s="217">
        <v>4</v>
      </c>
      <c r="AQ37" s="217">
        <v>0</v>
      </c>
      <c r="AR37" s="173">
        <v>0.75</v>
      </c>
      <c r="AS37" s="217">
        <v>3</v>
      </c>
      <c r="AT37" s="217">
        <v>0</v>
      </c>
      <c r="AU37" s="173">
        <v>0.66666666666666663</v>
      </c>
      <c r="AV37" s="217">
        <v>4</v>
      </c>
      <c r="AW37" s="217">
        <v>1</v>
      </c>
      <c r="AX37" s="173">
        <v>0.6</v>
      </c>
      <c r="AY37" s="217">
        <v>4</v>
      </c>
      <c r="AZ37" s="217">
        <v>1</v>
      </c>
      <c r="BA37" s="173">
        <v>0.6</v>
      </c>
      <c r="BB37" s="217">
        <v>4</v>
      </c>
      <c r="BC37" s="217">
        <v>1</v>
      </c>
      <c r="BD37" s="173">
        <v>0.6</v>
      </c>
      <c r="BE37" s="217">
        <v>1</v>
      </c>
      <c r="BF37" s="217">
        <v>1</v>
      </c>
      <c r="BG37" s="251">
        <v>0.5</v>
      </c>
      <c r="BH37" s="446">
        <v>1</v>
      </c>
      <c r="BI37" s="446">
        <v>1</v>
      </c>
      <c r="BJ37" s="251">
        <v>0.5</v>
      </c>
    </row>
    <row r="38" spans="1:62" ht="48" customHeight="1" thickBot="1">
      <c r="C38" s="329">
        <v>27</v>
      </c>
      <c r="D38" s="301" t="s">
        <v>923</v>
      </c>
      <c r="E38" s="312" t="s">
        <v>924</v>
      </c>
      <c r="F38" s="44" t="s">
        <v>5</v>
      </c>
      <c r="G38" s="44" t="s">
        <v>5</v>
      </c>
      <c r="H38" s="44" t="s">
        <v>5</v>
      </c>
      <c r="I38" s="44" t="s">
        <v>5</v>
      </c>
      <c r="J38" s="44" t="s">
        <v>5</v>
      </c>
      <c r="K38" s="44" t="s">
        <v>5</v>
      </c>
      <c r="L38" s="44" t="s">
        <v>5</v>
      </c>
      <c r="M38" s="44" t="s">
        <v>5</v>
      </c>
      <c r="N38" s="44" t="s">
        <v>5</v>
      </c>
      <c r="O38" s="44" t="s">
        <v>5</v>
      </c>
      <c r="P38" s="44" t="s">
        <v>5</v>
      </c>
      <c r="Q38" s="44" t="s">
        <v>5</v>
      </c>
      <c r="R38" s="44" t="s">
        <v>5</v>
      </c>
      <c r="S38" s="44" t="s">
        <v>5</v>
      </c>
      <c r="T38" s="44" t="s">
        <v>5</v>
      </c>
      <c r="U38" s="44" t="s">
        <v>5</v>
      </c>
      <c r="V38" s="44" t="s">
        <v>5</v>
      </c>
      <c r="W38" s="44" t="s">
        <v>5</v>
      </c>
      <c r="X38" s="44" t="s">
        <v>5</v>
      </c>
      <c r="Y38" s="44" t="s">
        <v>5</v>
      </c>
      <c r="Z38" s="44" t="s">
        <v>5</v>
      </c>
      <c r="AA38" s="44" t="s">
        <v>5</v>
      </c>
      <c r="AB38" s="44" t="s">
        <v>5</v>
      </c>
      <c r="AC38" s="44" t="s">
        <v>5</v>
      </c>
      <c r="AD38" s="44" t="s">
        <v>5</v>
      </c>
      <c r="AE38" s="44" t="s">
        <v>5</v>
      </c>
      <c r="AF38" s="44" t="s">
        <v>5</v>
      </c>
      <c r="AG38" s="174">
        <v>4</v>
      </c>
      <c r="AH38" s="174">
        <v>0</v>
      </c>
      <c r="AI38" s="44">
        <v>0.5</v>
      </c>
      <c r="AJ38" s="216">
        <v>4</v>
      </c>
      <c r="AK38" s="46">
        <v>0</v>
      </c>
      <c r="AL38" s="175">
        <v>0.5</v>
      </c>
      <c r="AM38" s="46">
        <v>4</v>
      </c>
      <c r="AN38" s="46">
        <v>0</v>
      </c>
      <c r="AO38" s="175">
        <v>0.5</v>
      </c>
      <c r="AP38" s="46">
        <v>4</v>
      </c>
      <c r="AQ38" s="46">
        <v>0</v>
      </c>
      <c r="AR38" s="175">
        <v>0.5</v>
      </c>
      <c r="AS38" s="217">
        <v>4</v>
      </c>
      <c r="AT38" s="217">
        <v>0</v>
      </c>
      <c r="AU38" s="173">
        <v>0.5</v>
      </c>
      <c r="AV38" s="217">
        <v>4</v>
      </c>
      <c r="AW38" s="217">
        <v>0</v>
      </c>
      <c r="AX38" s="173">
        <v>0.5</v>
      </c>
      <c r="AY38" s="217">
        <v>4</v>
      </c>
      <c r="AZ38" s="217">
        <v>0</v>
      </c>
      <c r="BA38" s="173">
        <v>0.5</v>
      </c>
      <c r="BB38" s="217">
        <v>4</v>
      </c>
      <c r="BC38" s="217">
        <v>0</v>
      </c>
      <c r="BD38" s="173">
        <v>0.5</v>
      </c>
      <c r="BE38" s="217">
        <v>4</v>
      </c>
      <c r="BF38" s="217">
        <v>0</v>
      </c>
      <c r="BG38" s="251">
        <v>0.5</v>
      </c>
      <c r="BH38" s="446">
        <v>4</v>
      </c>
      <c r="BI38" s="446">
        <v>0</v>
      </c>
      <c r="BJ38" s="251">
        <v>0.5</v>
      </c>
    </row>
    <row r="39" spans="1:62" ht="48" customHeight="1" thickBot="1">
      <c r="C39" s="329">
        <v>28</v>
      </c>
      <c r="D39" s="301" t="s">
        <v>925</v>
      </c>
      <c r="E39" s="312" t="s">
        <v>926</v>
      </c>
      <c r="F39" s="175" t="s">
        <v>5</v>
      </c>
      <c r="G39" s="175" t="s">
        <v>5</v>
      </c>
      <c r="H39" s="175" t="s">
        <v>5</v>
      </c>
      <c r="I39" s="175" t="s">
        <v>5</v>
      </c>
      <c r="J39" s="175" t="s">
        <v>5</v>
      </c>
      <c r="K39" s="175" t="s">
        <v>5</v>
      </c>
      <c r="L39" s="175" t="s">
        <v>5</v>
      </c>
      <c r="M39" s="175" t="s">
        <v>5</v>
      </c>
      <c r="N39" s="175" t="s">
        <v>5</v>
      </c>
      <c r="O39" s="175" t="s">
        <v>5</v>
      </c>
      <c r="P39" s="175" t="s">
        <v>5</v>
      </c>
      <c r="Q39" s="175" t="s">
        <v>5</v>
      </c>
      <c r="R39" s="175" t="s">
        <v>5</v>
      </c>
      <c r="S39" s="175" t="s">
        <v>5</v>
      </c>
      <c r="T39" s="175" t="s">
        <v>5</v>
      </c>
      <c r="U39" s="175" t="s">
        <v>5</v>
      </c>
      <c r="V39" s="175" t="s">
        <v>5</v>
      </c>
      <c r="W39" s="175" t="s">
        <v>5</v>
      </c>
      <c r="X39" s="175" t="s">
        <v>5</v>
      </c>
      <c r="Y39" s="175" t="s">
        <v>5</v>
      </c>
      <c r="Z39" s="175" t="s">
        <v>5</v>
      </c>
      <c r="AA39" s="175" t="s">
        <v>5</v>
      </c>
      <c r="AB39" s="175" t="s">
        <v>5</v>
      </c>
      <c r="AC39" s="175" t="s">
        <v>5</v>
      </c>
      <c r="AD39" s="46">
        <v>7</v>
      </c>
      <c r="AE39" s="46">
        <v>1</v>
      </c>
      <c r="AF39" s="44">
        <v>0.38</v>
      </c>
      <c r="AG39" s="46">
        <v>7</v>
      </c>
      <c r="AH39" s="46">
        <v>1</v>
      </c>
      <c r="AI39" s="44">
        <v>0.375</v>
      </c>
      <c r="AJ39" s="46">
        <v>6</v>
      </c>
      <c r="AK39" s="46">
        <v>1</v>
      </c>
      <c r="AL39" s="175">
        <v>0.43</v>
      </c>
      <c r="AM39" s="46">
        <v>5</v>
      </c>
      <c r="AN39" s="46">
        <v>1</v>
      </c>
      <c r="AO39" s="175">
        <v>0.5</v>
      </c>
      <c r="AP39" s="46">
        <v>5</v>
      </c>
      <c r="AQ39" s="46">
        <v>1</v>
      </c>
      <c r="AR39" s="175">
        <v>0.5</v>
      </c>
      <c r="AS39" s="217">
        <v>7</v>
      </c>
      <c r="AT39" s="217">
        <v>1</v>
      </c>
      <c r="AU39" s="173">
        <v>0.5</v>
      </c>
      <c r="AV39" s="217">
        <v>7</v>
      </c>
      <c r="AW39" s="217">
        <v>1</v>
      </c>
      <c r="AX39" s="173">
        <v>0.5</v>
      </c>
      <c r="AY39" s="217">
        <v>7</v>
      </c>
      <c r="AZ39" s="217">
        <v>1</v>
      </c>
      <c r="BA39" s="173">
        <v>0.38</v>
      </c>
      <c r="BB39" s="217">
        <v>10</v>
      </c>
      <c r="BC39" s="217">
        <v>3</v>
      </c>
      <c r="BD39" s="173">
        <v>0.31</v>
      </c>
      <c r="BE39" s="217">
        <v>20</v>
      </c>
      <c r="BF39" s="217">
        <v>5</v>
      </c>
      <c r="BG39" s="251">
        <v>0.16</v>
      </c>
      <c r="BH39" s="446">
        <v>13</v>
      </c>
      <c r="BI39" s="446">
        <v>6</v>
      </c>
      <c r="BJ39" s="251">
        <v>0.36842105263157893</v>
      </c>
    </row>
    <row r="40" spans="1:62" s="97" customFormat="1" ht="48" customHeight="1" thickBot="1">
      <c r="A40" s="98"/>
      <c r="B40" s="98"/>
      <c r="C40" s="329">
        <v>21</v>
      </c>
      <c r="D40" s="301" t="s">
        <v>913</v>
      </c>
      <c r="E40" s="312" t="s">
        <v>914</v>
      </c>
      <c r="F40" s="211" t="s">
        <v>5</v>
      </c>
      <c r="G40" s="211" t="s">
        <v>5</v>
      </c>
      <c r="H40" s="211" t="s">
        <v>5</v>
      </c>
      <c r="I40" s="211" t="s">
        <v>5</v>
      </c>
      <c r="J40" s="211" t="s">
        <v>5</v>
      </c>
      <c r="K40" s="211" t="s">
        <v>5</v>
      </c>
      <c r="L40" s="211" t="s">
        <v>5</v>
      </c>
      <c r="M40" s="211" t="s">
        <v>5</v>
      </c>
      <c r="N40" s="211" t="s">
        <v>5</v>
      </c>
      <c r="O40" s="211" t="s">
        <v>5</v>
      </c>
      <c r="P40" s="211" t="s">
        <v>5</v>
      </c>
      <c r="Q40" s="211" t="s">
        <v>5</v>
      </c>
      <c r="R40" s="211" t="s">
        <v>5</v>
      </c>
      <c r="S40" s="211" t="s">
        <v>5</v>
      </c>
      <c r="T40" s="211" t="s">
        <v>5</v>
      </c>
      <c r="U40" s="211" t="s">
        <v>5</v>
      </c>
      <c r="V40" s="211" t="s">
        <v>5</v>
      </c>
      <c r="W40" s="211" t="s">
        <v>5</v>
      </c>
      <c r="X40" s="211" t="s">
        <v>5</v>
      </c>
      <c r="Y40" s="211" t="s">
        <v>5</v>
      </c>
      <c r="Z40" s="211" t="s">
        <v>5</v>
      </c>
      <c r="AA40" s="211" t="s">
        <v>5</v>
      </c>
      <c r="AB40" s="211" t="s">
        <v>5</v>
      </c>
      <c r="AC40" s="211" t="s">
        <v>5</v>
      </c>
      <c r="AD40" s="211" t="s">
        <v>5</v>
      </c>
      <c r="AE40" s="211" t="s">
        <v>5</v>
      </c>
      <c r="AF40" s="211" t="s">
        <v>5</v>
      </c>
      <c r="AG40" s="211" t="s">
        <v>5</v>
      </c>
      <c r="AH40" s="211" t="s">
        <v>5</v>
      </c>
      <c r="AI40" s="211" t="s">
        <v>5</v>
      </c>
      <c r="AJ40" s="46">
        <v>2</v>
      </c>
      <c r="AK40" s="46">
        <v>1</v>
      </c>
      <c r="AL40" s="175">
        <v>1</v>
      </c>
      <c r="AM40" s="46">
        <v>1</v>
      </c>
      <c r="AN40" s="46">
        <v>0</v>
      </c>
      <c r="AO40" s="175">
        <v>1</v>
      </c>
      <c r="AP40" s="46">
        <v>1</v>
      </c>
      <c r="AQ40" s="46">
        <v>0</v>
      </c>
      <c r="AR40" s="175">
        <v>1</v>
      </c>
      <c r="AS40" s="217">
        <v>3</v>
      </c>
      <c r="AT40" s="217">
        <v>0</v>
      </c>
      <c r="AU40" s="173">
        <v>0.66666666666666663</v>
      </c>
      <c r="AV40" s="217">
        <v>3</v>
      </c>
      <c r="AW40" s="217">
        <v>0</v>
      </c>
      <c r="AX40" s="173">
        <v>0.67</v>
      </c>
      <c r="AY40" s="217">
        <v>3</v>
      </c>
      <c r="AZ40" s="217">
        <v>0</v>
      </c>
      <c r="BA40" s="173">
        <v>0.33</v>
      </c>
      <c r="BB40" s="217">
        <v>3</v>
      </c>
      <c r="BC40" s="217">
        <v>0</v>
      </c>
      <c r="BD40" s="173">
        <v>0.33</v>
      </c>
      <c r="BE40" s="217">
        <v>3</v>
      </c>
      <c r="BF40" s="217">
        <v>0</v>
      </c>
      <c r="BG40" s="251">
        <v>0.33</v>
      </c>
      <c r="BH40" s="446">
        <v>3</v>
      </c>
      <c r="BI40" s="446">
        <v>0</v>
      </c>
      <c r="BJ40" s="251">
        <v>0.33333333333333331</v>
      </c>
    </row>
    <row r="41" spans="1:62" s="97" customFormat="1" ht="48" customHeight="1" thickBot="1">
      <c r="A41" s="98"/>
      <c r="B41" s="98"/>
      <c r="C41" s="329">
        <v>30</v>
      </c>
      <c r="D41" s="301" t="s">
        <v>929</v>
      </c>
      <c r="E41" s="312" t="s">
        <v>930</v>
      </c>
      <c r="F41" s="46" t="s">
        <v>5</v>
      </c>
      <c r="G41" s="46" t="s">
        <v>5</v>
      </c>
      <c r="H41" s="46" t="s">
        <v>5</v>
      </c>
      <c r="I41" s="46" t="s">
        <v>5</v>
      </c>
      <c r="J41" s="46" t="s">
        <v>5</v>
      </c>
      <c r="K41" s="46" t="s">
        <v>5</v>
      </c>
      <c r="L41" s="46" t="s">
        <v>5</v>
      </c>
      <c r="M41" s="46" t="s">
        <v>5</v>
      </c>
      <c r="N41" s="46" t="s">
        <v>5</v>
      </c>
      <c r="O41" s="46" t="s">
        <v>5</v>
      </c>
      <c r="P41" s="46" t="s">
        <v>5</v>
      </c>
      <c r="Q41" s="46" t="s">
        <v>5</v>
      </c>
      <c r="R41" s="46" t="s">
        <v>5</v>
      </c>
      <c r="S41" s="46" t="s">
        <v>5</v>
      </c>
      <c r="T41" s="46" t="s">
        <v>5</v>
      </c>
      <c r="U41" s="46" t="s">
        <v>5</v>
      </c>
      <c r="V41" s="46" t="s">
        <v>5</v>
      </c>
      <c r="W41" s="46" t="s">
        <v>5</v>
      </c>
      <c r="X41" s="46" t="s">
        <v>5</v>
      </c>
      <c r="Y41" s="46" t="s">
        <v>5</v>
      </c>
      <c r="Z41" s="46" t="s">
        <v>5</v>
      </c>
      <c r="AA41" s="46" t="s">
        <v>5</v>
      </c>
      <c r="AB41" s="46" t="s">
        <v>5</v>
      </c>
      <c r="AC41" s="46" t="s">
        <v>5</v>
      </c>
      <c r="AD41" s="46" t="s">
        <v>5</v>
      </c>
      <c r="AE41" s="46" t="s">
        <v>5</v>
      </c>
      <c r="AF41" s="46" t="s">
        <v>5</v>
      </c>
      <c r="AG41" s="46" t="s">
        <v>5</v>
      </c>
      <c r="AH41" s="46" t="s">
        <v>5</v>
      </c>
      <c r="AI41" s="46" t="s">
        <v>5</v>
      </c>
      <c r="AJ41" s="46" t="s">
        <v>5</v>
      </c>
      <c r="AK41" s="46" t="s">
        <v>5</v>
      </c>
      <c r="AL41" s="46" t="s">
        <v>5</v>
      </c>
      <c r="AM41" s="46" t="s">
        <v>5</v>
      </c>
      <c r="AN41" s="46" t="s">
        <v>5</v>
      </c>
      <c r="AO41" s="46" t="s">
        <v>5</v>
      </c>
      <c r="AP41" s="46" t="s">
        <v>5</v>
      </c>
      <c r="AQ41" s="46" t="s">
        <v>5</v>
      </c>
      <c r="AR41" s="46" t="s">
        <v>5</v>
      </c>
      <c r="AS41" s="217">
        <v>9</v>
      </c>
      <c r="AT41" s="217">
        <v>1</v>
      </c>
      <c r="AU41" s="173">
        <v>0.3</v>
      </c>
      <c r="AV41" s="217">
        <v>9</v>
      </c>
      <c r="AW41" s="217">
        <v>1</v>
      </c>
      <c r="AX41" s="173">
        <v>0.3</v>
      </c>
      <c r="AY41" s="217">
        <v>9</v>
      </c>
      <c r="AZ41" s="217">
        <v>1</v>
      </c>
      <c r="BA41" s="173">
        <v>0.3</v>
      </c>
      <c r="BB41" s="217">
        <v>8</v>
      </c>
      <c r="BC41" s="217">
        <v>1</v>
      </c>
      <c r="BD41" s="173">
        <v>0.33</v>
      </c>
      <c r="BE41" s="217">
        <v>8</v>
      </c>
      <c r="BF41" s="217">
        <v>1</v>
      </c>
      <c r="BG41" s="251">
        <v>0.33</v>
      </c>
      <c r="BH41" s="446">
        <v>8</v>
      </c>
      <c r="BI41" s="446">
        <v>1</v>
      </c>
      <c r="BJ41" s="251">
        <v>0.33333333333333331</v>
      </c>
    </row>
    <row r="42" spans="1:62" s="97" customFormat="1" ht="48" customHeight="1" thickBot="1">
      <c r="A42" s="98"/>
      <c r="B42" s="98"/>
      <c r="C42" s="329">
        <v>31</v>
      </c>
      <c r="D42" s="301" t="s">
        <v>634</v>
      </c>
      <c r="E42" s="312" t="s">
        <v>635</v>
      </c>
      <c r="F42" s="46" t="s">
        <v>5</v>
      </c>
      <c r="G42" s="46" t="s">
        <v>5</v>
      </c>
      <c r="H42" s="46" t="s">
        <v>5</v>
      </c>
      <c r="I42" s="46" t="s">
        <v>5</v>
      </c>
      <c r="J42" s="46" t="s">
        <v>5</v>
      </c>
      <c r="K42" s="46" t="s">
        <v>5</v>
      </c>
      <c r="L42" s="46" t="s">
        <v>5</v>
      </c>
      <c r="M42" s="46" t="s">
        <v>5</v>
      </c>
      <c r="N42" s="46" t="s">
        <v>5</v>
      </c>
      <c r="O42" s="46" t="s">
        <v>5</v>
      </c>
      <c r="P42" s="46" t="s">
        <v>5</v>
      </c>
      <c r="Q42" s="44" t="s">
        <v>5</v>
      </c>
      <c r="R42" s="46">
        <v>4</v>
      </c>
      <c r="S42" s="46">
        <v>4</v>
      </c>
      <c r="T42" s="48">
        <v>0.75</v>
      </c>
      <c r="U42" s="46">
        <v>5</v>
      </c>
      <c r="V42" s="46">
        <v>4</v>
      </c>
      <c r="W42" s="44">
        <v>0.66669999999999996</v>
      </c>
      <c r="X42" s="46">
        <v>6</v>
      </c>
      <c r="Y42" s="46">
        <v>4</v>
      </c>
      <c r="Z42" s="44">
        <v>0.7</v>
      </c>
      <c r="AA42" s="174">
        <v>12</v>
      </c>
      <c r="AB42" s="174">
        <v>6</v>
      </c>
      <c r="AC42" s="175">
        <v>0.61</v>
      </c>
      <c r="AD42" s="174">
        <v>15</v>
      </c>
      <c r="AE42" s="174">
        <v>7</v>
      </c>
      <c r="AF42" s="175">
        <v>0.59</v>
      </c>
      <c r="AG42" s="174">
        <v>20</v>
      </c>
      <c r="AH42" s="174">
        <v>6</v>
      </c>
      <c r="AI42" s="175">
        <v>0.61538461538461542</v>
      </c>
      <c r="AJ42" s="46">
        <v>22</v>
      </c>
      <c r="AK42" s="46">
        <v>8</v>
      </c>
      <c r="AL42" s="175">
        <v>0.67</v>
      </c>
      <c r="AM42" s="46">
        <v>25</v>
      </c>
      <c r="AN42" s="46">
        <v>9</v>
      </c>
      <c r="AO42" s="175">
        <v>0.71</v>
      </c>
      <c r="AP42" s="46">
        <v>28</v>
      </c>
      <c r="AQ42" s="46">
        <v>9</v>
      </c>
      <c r="AR42" s="175">
        <v>0.73</v>
      </c>
      <c r="AS42" s="217" t="s">
        <v>5</v>
      </c>
      <c r="AT42" s="217" t="s">
        <v>5</v>
      </c>
      <c r="AU42" s="175" t="s">
        <v>5</v>
      </c>
      <c r="AV42" s="217" t="s">
        <v>5</v>
      </c>
      <c r="AW42" s="217" t="s">
        <v>5</v>
      </c>
      <c r="AX42" s="173" t="s">
        <v>5</v>
      </c>
      <c r="AY42" s="217" t="s">
        <v>5</v>
      </c>
      <c r="AZ42" s="217" t="s">
        <v>5</v>
      </c>
      <c r="BA42" s="173" t="s">
        <v>5</v>
      </c>
      <c r="BB42" s="217" t="s">
        <v>5</v>
      </c>
      <c r="BC42" s="217" t="s">
        <v>5</v>
      </c>
      <c r="BD42" s="217" t="s">
        <v>5</v>
      </c>
      <c r="BE42" s="217" t="s">
        <v>5</v>
      </c>
      <c r="BF42" s="217" t="s">
        <v>5</v>
      </c>
      <c r="BG42" s="217" t="s">
        <v>5</v>
      </c>
      <c r="BH42" s="217" t="s">
        <v>5</v>
      </c>
      <c r="BI42" s="217" t="s">
        <v>5</v>
      </c>
      <c r="BJ42" s="217" t="s">
        <v>5</v>
      </c>
    </row>
    <row r="43" spans="1:62" s="97" customFormat="1" ht="48" customHeight="1" thickBot="1">
      <c r="A43" s="98"/>
      <c r="B43" s="98"/>
      <c r="C43" s="329">
        <v>32</v>
      </c>
      <c r="D43" s="301" t="s">
        <v>931</v>
      </c>
      <c r="E43" s="312" t="s">
        <v>932</v>
      </c>
      <c r="F43" s="46" t="s">
        <v>5</v>
      </c>
      <c r="G43" s="46" t="s">
        <v>5</v>
      </c>
      <c r="H43" s="46" t="s">
        <v>5</v>
      </c>
      <c r="I43" s="46" t="s">
        <v>5</v>
      </c>
      <c r="J43" s="46" t="s">
        <v>5</v>
      </c>
      <c r="K43" s="46" t="s">
        <v>5</v>
      </c>
      <c r="L43" s="46" t="s">
        <v>5</v>
      </c>
      <c r="M43" s="46" t="s">
        <v>5</v>
      </c>
      <c r="N43" s="46" t="s">
        <v>5</v>
      </c>
      <c r="O43" s="46" t="s">
        <v>5</v>
      </c>
      <c r="P43" s="46" t="s">
        <v>5</v>
      </c>
      <c r="Q43" s="44" t="s">
        <v>5</v>
      </c>
      <c r="R43" s="46">
        <v>7</v>
      </c>
      <c r="S43" s="46">
        <v>2</v>
      </c>
      <c r="T43" s="43">
        <v>0.33</v>
      </c>
      <c r="U43" s="46">
        <v>7</v>
      </c>
      <c r="V43" s="46">
        <v>2</v>
      </c>
      <c r="W43" s="44">
        <v>0.22220000000000001</v>
      </c>
      <c r="X43" s="46">
        <v>2</v>
      </c>
      <c r="Y43" s="46">
        <v>1</v>
      </c>
      <c r="Z43" s="106">
        <v>0.66700000000000004</v>
      </c>
      <c r="AA43" s="174">
        <v>10</v>
      </c>
      <c r="AB43" s="174">
        <v>1</v>
      </c>
      <c r="AC43" s="175">
        <v>0.36</v>
      </c>
      <c r="AD43" s="174">
        <v>8</v>
      </c>
      <c r="AE43" s="174">
        <v>2</v>
      </c>
      <c r="AF43" s="175">
        <v>0.2</v>
      </c>
      <c r="AG43" s="174">
        <v>11</v>
      </c>
      <c r="AH43" s="174">
        <v>2</v>
      </c>
      <c r="AI43" s="175">
        <v>0.38461538461538464</v>
      </c>
      <c r="AJ43" s="175" t="s">
        <v>5</v>
      </c>
      <c r="AK43" s="175" t="s">
        <v>5</v>
      </c>
      <c r="AL43" s="173" t="s">
        <v>5</v>
      </c>
      <c r="AM43" s="217">
        <v>5</v>
      </c>
      <c r="AN43" s="217">
        <v>1</v>
      </c>
      <c r="AO43" s="173">
        <v>0</v>
      </c>
      <c r="AP43" s="217">
        <v>5</v>
      </c>
      <c r="AQ43" s="217">
        <v>1</v>
      </c>
      <c r="AR43" s="173">
        <v>0</v>
      </c>
      <c r="AS43" s="217" t="s">
        <v>5</v>
      </c>
      <c r="AT43" s="217" t="s">
        <v>5</v>
      </c>
      <c r="AU43" s="173" t="s">
        <v>5</v>
      </c>
      <c r="AV43" s="217" t="s">
        <v>5</v>
      </c>
      <c r="AW43" s="217" t="s">
        <v>5</v>
      </c>
      <c r="AX43" s="173" t="s">
        <v>5</v>
      </c>
      <c r="AY43" s="217" t="s">
        <v>5</v>
      </c>
      <c r="AZ43" s="217" t="s">
        <v>402</v>
      </c>
      <c r="BA43" s="173" t="s">
        <v>5</v>
      </c>
      <c r="BB43" s="217" t="s">
        <v>5</v>
      </c>
      <c r="BC43" s="217" t="s">
        <v>5</v>
      </c>
      <c r="BD43" s="217" t="s">
        <v>5</v>
      </c>
      <c r="BE43" s="217" t="s">
        <v>5</v>
      </c>
      <c r="BF43" s="217" t="s">
        <v>5</v>
      </c>
      <c r="BG43" s="217" t="s">
        <v>5</v>
      </c>
      <c r="BH43" s="217" t="s">
        <v>5</v>
      </c>
      <c r="BI43" s="217" t="s">
        <v>5</v>
      </c>
      <c r="BJ43" s="217" t="s">
        <v>5</v>
      </c>
    </row>
    <row r="44" spans="1:62" s="97" customFormat="1" ht="48" customHeight="1" thickBot="1">
      <c r="A44" s="98"/>
      <c r="B44" s="98"/>
      <c r="C44" s="329">
        <v>33</v>
      </c>
      <c r="D44" s="301" t="s">
        <v>665</v>
      </c>
      <c r="E44" s="312" t="s">
        <v>933</v>
      </c>
      <c r="F44" s="46">
        <v>9</v>
      </c>
      <c r="G44" s="46">
        <v>0</v>
      </c>
      <c r="H44" s="48">
        <v>0.89</v>
      </c>
      <c r="I44" s="46">
        <v>9</v>
      </c>
      <c r="J44" s="46">
        <v>1</v>
      </c>
      <c r="K44" s="48">
        <v>0.9</v>
      </c>
      <c r="L44" s="46">
        <v>14</v>
      </c>
      <c r="M44" s="46">
        <v>3</v>
      </c>
      <c r="N44" s="48">
        <v>0.94</v>
      </c>
      <c r="O44" s="46">
        <v>11</v>
      </c>
      <c r="P44" s="46">
        <v>3</v>
      </c>
      <c r="Q44" s="48">
        <v>0.93</v>
      </c>
      <c r="R44" s="46">
        <v>17</v>
      </c>
      <c r="S44" s="46">
        <v>2</v>
      </c>
      <c r="T44" s="43">
        <v>0.94699999999999995</v>
      </c>
      <c r="U44" s="46">
        <v>12</v>
      </c>
      <c r="V44" s="46">
        <v>3</v>
      </c>
      <c r="W44" s="48">
        <v>0.93330000000000002</v>
      </c>
      <c r="X44" s="46">
        <v>11</v>
      </c>
      <c r="Y44" s="46">
        <v>2</v>
      </c>
      <c r="Z44" s="285">
        <v>0.92</v>
      </c>
      <c r="AA44" s="261">
        <v>12</v>
      </c>
      <c r="AB44" s="261">
        <v>2</v>
      </c>
      <c r="AC44" s="285">
        <v>0.93</v>
      </c>
      <c r="AD44" s="261">
        <v>10</v>
      </c>
      <c r="AE44" s="261">
        <v>2</v>
      </c>
      <c r="AF44" s="285">
        <v>0.92</v>
      </c>
      <c r="AG44" s="261">
        <v>10</v>
      </c>
      <c r="AH44" s="261">
        <v>2</v>
      </c>
      <c r="AI44" s="285">
        <v>0.91666666666666663</v>
      </c>
      <c r="AJ44" s="46">
        <v>10</v>
      </c>
      <c r="AK44" s="46">
        <v>2</v>
      </c>
      <c r="AL44" s="173">
        <v>0.92</v>
      </c>
      <c r="AM44" s="217" t="s">
        <v>5</v>
      </c>
      <c r="AN44" s="217" t="s">
        <v>5</v>
      </c>
      <c r="AO44" s="217" t="s">
        <v>5</v>
      </c>
      <c r="AP44" s="217" t="s">
        <v>5</v>
      </c>
      <c r="AQ44" s="217" t="s">
        <v>5</v>
      </c>
      <c r="AR44" s="217" t="s">
        <v>5</v>
      </c>
      <c r="AS44" s="217" t="s">
        <v>5</v>
      </c>
      <c r="AT44" s="217" t="s">
        <v>5</v>
      </c>
      <c r="AU44" s="217" t="s">
        <v>5</v>
      </c>
      <c r="AV44" s="217" t="s">
        <v>5</v>
      </c>
      <c r="AW44" s="217" t="s">
        <v>5</v>
      </c>
      <c r="AX44" s="173" t="s">
        <v>5</v>
      </c>
      <c r="AY44" s="217" t="s">
        <v>5</v>
      </c>
      <c r="AZ44" s="217" t="s">
        <v>5</v>
      </c>
      <c r="BA44" s="173" t="s">
        <v>5</v>
      </c>
      <c r="BB44" s="217" t="s">
        <v>5</v>
      </c>
      <c r="BC44" s="217" t="s">
        <v>5</v>
      </c>
      <c r="BD44" s="217" t="s">
        <v>5</v>
      </c>
      <c r="BE44" s="217" t="s">
        <v>5</v>
      </c>
      <c r="BF44" s="217" t="s">
        <v>5</v>
      </c>
      <c r="BG44" s="217" t="s">
        <v>5</v>
      </c>
      <c r="BH44" s="217" t="s">
        <v>5</v>
      </c>
      <c r="BI44" s="217" t="s">
        <v>5</v>
      </c>
      <c r="BJ44" s="217" t="s">
        <v>5</v>
      </c>
    </row>
    <row r="45" spans="1:62" s="97" customFormat="1" ht="48" customHeight="1" thickBot="1">
      <c r="A45" s="98"/>
      <c r="B45" s="98"/>
      <c r="C45" s="329">
        <v>34</v>
      </c>
      <c r="D45" s="301" t="s">
        <v>934</v>
      </c>
      <c r="E45" s="312" t="s">
        <v>539</v>
      </c>
      <c r="F45" s="46" t="s">
        <v>5</v>
      </c>
      <c r="G45" s="46" t="s">
        <v>5</v>
      </c>
      <c r="H45" s="46" t="s">
        <v>5</v>
      </c>
      <c r="I45" s="46" t="s">
        <v>5</v>
      </c>
      <c r="J45" s="46" t="s">
        <v>5</v>
      </c>
      <c r="K45" s="46" t="s">
        <v>5</v>
      </c>
      <c r="L45" s="46" t="s">
        <v>5</v>
      </c>
      <c r="M45" s="46" t="s">
        <v>5</v>
      </c>
      <c r="N45" s="46" t="s">
        <v>5</v>
      </c>
      <c r="O45" s="46">
        <v>0</v>
      </c>
      <c r="P45" s="46">
        <v>1</v>
      </c>
      <c r="Q45" s="44">
        <v>1</v>
      </c>
      <c r="R45" s="46">
        <v>1</v>
      </c>
      <c r="S45" s="46">
        <v>0</v>
      </c>
      <c r="T45" s="43">
        <v>1</v>
      </c>
      <c r="U45" s="46">
        <v>2</v>
      </c>
      <c r="V45" s="46">
        <v>0</v>
      </c>
      <c r="W45" s="44">
        <v>1</v>
      </c>
      <c r="X45" s="46">
        <v>2</v>
      </c>
      <c r="Y45" s="46">
        <v>0</v>
      </c>
      <c r="Z45" s="106">
        <v>1</v>
      </c>
      <c r="AA45" s="174">
        <v>2</v>
      </c>
      <c r="AB45" s="174">
        <v>0</v>
      </c>
      <c r="AC45" s="175">
        <v>1</v>
      </c>
      <c r="AD45" s="174">
        <v>2</v>
      </c>
      <c r="AE45" s="174">
        <v>0</v>
      </c>
      <c r="AF45" s="175">
        <v>1</v>
      </c>
      <c r="AG45" s="174">
        <v>2</v>
      </c>
      <c r="AH45" s="174">
        <v>0</v>
      </c>
      <c r="AI45" s="175">
        <v>1</v>
      </c>
      <c r="AJ45" s="175" t="s">
        <v>5</v>
      </c>
      <c r="AK45" s="175" t="s">
        <v>5</v>
      </c>
      <c r="AL45" s="173" t="s">
        <v>5</v>
      </c>
      <c r="AM45" s="173" t="s">
        <v>5</v>
      </c>
      <c r="AN45" s="173" t="s">
        <v>5</v>
      </c>
      <c r="AO45" s="173" t="s">
        <v>5</v>
      </c>
      <c r="AP45" s="173" t="s">
        <v>5</v>
      </c>
      <c r="AQ45" s="173" t="s">
        <v>5</v>
      </c>
      <c r="AR45" s="173" t="s">
        <v>5</v>
      </c>
      <c r="AS45" s="217" t="s">
        <v>5</v>
      </c>
      <c r="AT45" s="217" t="s">
        <v>5</v>
      </c>
      <c r="AU45" s="173" t="s">
        <v>5</v>
      </c>
      <c r="AV45" s="217" t="s">
        <v>5</v>
      </c>
      <c r="AW45" s="217" t="s">
        <v>5</v>
      </c>
      <c r="AX45" s="173" t="s">
        <v>5</v>
      </c>
      <c r="AY45" s="217" t="s">
        <v>5</v>
      </c>
      <c r="AZ45" s="217" t="s">
        <v>5</v>
      </c>
      <c r="BA45" s="173" t="s">
        <v>5</v>
      </c>
      <c r="BB45" s="217" t="s">
        <v>5</v>
      </c>
      <c r="BC45" s="217" t="s">
        <v>5</v>
      </c>
      <c r="BD45" s="217" t="s">
        <v>5</v>
      </c>
      <c r="BE45" s="217" t="s">
        <v>5</v>
      </c>
      <c r="BF45" s="217" t="s">
        <v>5</v>
      </c>
      <c r="BG45" s="217" t="s">
        <v>5</v>
      </c>
      <c r="BH45" s="217" t="s">
        <v>5</v>
      </c>
      <c r="BI45" s="217" t="s">
        <v>5</v>
      </c>
      <c r="BJ45" s="217" t="s">
        <v>5</v>
      </c>
    </row>
    <row r="46" spans="1:62" s="97" customFormat="1" ht="48" customHeight="1" thickBot="1">
      <c r="A46" s="98"/>
      <c r="B46" s="98"/>
      <c r="C46" s="329">
        <v>35</v>
      </c>
      <c r="D46" s="301" t="s">
        <v>935</v>
      </c>
      <c r="E46" s="312" t="s">
        <v>936</v>
      </c>
      <c r="F46" s="46" t="s">
        <v>5</v>
      </c>
      <c r="G46" s="46" t="s">
        <v>5</v>
      </c>
      <c r="H46" s="46" t="s">
        <v>5</v>
      </c>
      <c r="I46" s="46" t="s">
        <v>5</v>
      </c>
      <c r="J46" s="46" t="s">
        <v>5</v>
      </c>
      <c r="K46" s="46" t="s">
        <v>5</v>
      </c>
      <c r="L46" s="46" t="s">
        <v>5</v>
      </c>
      <c r="M46" s="46" t="s">
        <v>5</v>
      </c>
      <c r="N46" s="46" t="s">
        <v>5</v>
      </c>
      <c r="O46" s="46" t="s">
        <v>5</v>
      </c>
      <c r="P46" s="46" t="s">
        <v>5</v>
      </c>
      <c r="Q46" s="44" t="s">
        <v>5</v>
      </c>
      <c r="R46" s="46">
        <v>1</v>
      </c>
      <c r="S46" s="46">
        <v>3</v>
      </c>
      <c r="T46" s="43">
        <v>0.75</v>
      </c>
      <c r="U46" s="46">
        <v>1</v>
      </c>
      <c r="V46" s="46">
        <v>3</v>
      </c>
      <c r="W46" s="44">
        <v>0.75</v>
      </c>
      <c r="X46" s="46">
        <v>1</v>
      </c>
      <c r="Y46" s="46">
        <v>3</v>
      </c>
      <c r="Z46" s="106">
        <v>0.75</v>
      </c>
      <c r="AA46" s="46" t="s">
        <v>5</v>
      </c>
      <c r="AB46" s="46" t="s">
        <v>5</v>
      </c>
      <c r="AC46" s="44" t="s">
        <v>5</v>
      </c>
      <c r="AD46" s="46" t="s">
        <v>5</v>
      </c>
      <c r="AE46" s="46" t="s">
        <v>5</v>
      </c>
      <c r="AF46" s="44" t="s">
        <v>5</v>
      </c>
      <c r="AG46" s="174" t="s">
        <v>5</v>
      </c>
      <c r="AH46" s="174" t="s">
        <v>5</v>
      </c>
      <c r="AI46" s="175" t="s">
        <v>5</v>
      </c>
      <c r="AJ46" s="175" t="s">
        <v>5</v>
      </c>
      <c r="AK46" s="175" t="s">
        <v>5</v>
      </c>
      <c r="AL46" s="173" t="s">
        <v>5</v>
      </c>
      <c r="AM46" s="173" t="s">
        <v>5</v>
      </c>
      <c r="AN46" s="173" t="s">
        <v>5</v>
      </c>
      <c r="AO46" s="173" t="s">
        <v>5</v>
      </c>
      <c r="AP46" s="173" t="s">
        <v>5</v>
      </c>
      <c r="AQ46" s="173" t="s">
        <v>5</v>
      </c>
      <c r="AR46" s="173" t="s">
        <v>5</v>
      </c>
      <c r="AS46" s="217" t="s">
        <v>5</v>
      </c>
      <c r="AT46" s="217" t="s">
        <v>5</v>
      </c>
      <c r="AU46" s="173" t="s">
        <v>5</v>
      </c>
      <c r="AV46" s="217" t="s">
        <v>5</v>
      </c>
      <c r="AW46" s="217" t="s">
        <v>5</v>
      </c>
      <c r="AX46" s="173" t="s">
        <v>5</v>
      </c>
      <c r="AY46" s="217" t="s">
        <v>5</v>
      </c>
      <c r="AZ46" s="217" t="s">
        <v>5</v>
      </c>
      <c r="BA46" s="173" t="s">
        <v>5</v>
      </c>
      <c r="BB46" s="217" t="s">
        <v>5</v>
      </c>
      <c r="BC46" s="217" t="s">
        <v>5</v>
      </c>
      <c r="BD46" s="217" t="s">
        <v>5</v>
      </c>
      <c r="BE46" s="217" t="s">
        <v>5</v>
      </c>
      <c r="BF46" s="217" t="s">
        <v>5</v>
      </c>
      <c r="BG46" s="217" t="s">
        <v>5</v>
      </c>
      <c r="BH46" s="217" t="s">
        <v>5</v>
      </c>
      <c r="BI46" s="217" t="s">
        <v>5</v>
      </c>
      <c r="BJ46" s="217" t="s">
        <v>5</v>
      </c>
    </row>
    <row r="47" spans="1:62" s="97" customFormat="1" ht="48" customHeight="1" thickBot="1">
      <c r="A47" s="98"/>
      <c r="B47" s="98"/>
      <c r="C47" s="329">
        <v>36</v>
      </c>
      <c r="D47" s="301" t="s">
        <v>937</v>
      </c>
      <c r="E47" s="312" t="s">
        <v>938</v>
      </c>
      <c r="F47" s="217">
        <v>3</v>
      </c>
      <c r="G47" s="217">
        <v>1</v>
      </c>
      <c r="H47" s="283">
        <v>0.75</v>
      </c>
      <c r="I47" s="217">
        <v>3</v>
      </c>
      <c r="J47" s="217">
        <v>1</v>
      </c>
      <c r="K47" s="283">
        <v>0.75</v>
      </c>
      <c r="L47" s="217">
        <v>3</v>
      </c>
      <c r="M47" s="217">
        <v>1</v>
      </c>
      <c r="N47" s="283">
        <v>0.75</v>
      </c>
      <c r="O47" s="217">
        <v>3</v>
      </c>
      <c r="P47" s="217">
        <v>1</v>
      </c>
      <c r="Q47" s="283">
        <v>0.75</v>
      </c>
      <c r="R47" s="217">
        <v>4</v>
      </c>
      <c r="S47" s="217">
        <v>1</v>
      </c>
      <c r="T47" s="284">
        <v>0.6</v>
      </c>
      <c r="U47" s="217">
        <v>4</v>
      </c>
      <c r="V47" s="217">
        <v>1</v>
      </c>
      <c r="W47" s="283">
        <v>0.6</v>
      </c>
      <c r="X47" s="217">
        <v>4</v>
      </c>
      <c r="Y47" s="217">
        <v>1</v>
      </c>
      <c r="Z47" s="283">
        <v>0.6</v>
      </c>
      <c r="AA47" s="217" t="s">
        <v>5</v>
      </c>
      <c r="AB47" s="217" t="s">
        <v>5</v>
      </c>
      <c r="AC47" s="283" t="s">
        <v>5</v>
      </c>
      <c r="AD47" s="217" t="s">
        <v>5</v>
      </c>
      <c r="AE47" s="217" t="s">
        <v>5</v>
      </c>
      <c r="AF47" s="283" t="s">
        <v>5</v>
      </c>
      <c r="AG47" s="286" t="s">
        <v>5</v>
      </c>
      <c r="AH47" s="286" t="s">
        <v>5</v>
      </c>
      <c r="AI47" s="173" t="s">
        <v>5</v>
      </c>
      <c r="AJ47" s="173" t="s">
        <v>5</v>
      </c>
      <c r="AK47" s="173" t="s">
        <v>5</v>
      </c>
      <c r="AL47" s="173" t="s">
        <v>5</v>
      </c>
      <c r="AM47" s="173" t="s">
        <v>5</v>
      </c>
      <c r="AN47" s="173" t="s">
        <v>5</v>
      </c>
      <c r="AO47" s="173" t="s">
        <v>5</v>
      </c>
      <c r="AP47" s="173" t="s">
        <v>5</v>
      </c>
      <c r="AQ47" s="173" t="s">
        <v>5</v>
      </c>
      <c r="AR47" s="173" t="s">
        <v>5</v>
      </c>
      <c r="AS47" s="217" t="s">
        <v>5</v>
      </c>
      <c r="AT47" s="217" t="s">
        <v>5</v>
      </c>
      <c r="AU47" s="173" t="s">
        <v>5</v>
      </c>
      <c r="AV47" s="217" t="s">
        <v>5</v>
      </c>
      <c r="AW47" s="217" t="s">
        <v>5</v>
      </c>
      <c r="AX47" s="173" t="s">
        <v>5</v>
      </c>
      <c r="AY47" s="217" t="s">
        <v>5</v>
      </c>
      <c r="AZ47" s="217" t="s">
        <v>5</v>
      </c>
      <c r="BA47" s="173" t="s">
        <v>5</v>
      </c>
      <c r="BB47" s="217" t="s">
        <v>5</v>
      </c>
      <c r="BC47" s="217" t="s">
        <v>5</v>
      </c>
      <c r="BD47" s="217" t="s">
        <v>5</v>
      </c>
      <c r="BE47" s="217" t="s">
        <v>5</v>
      </c>
      <c r="BF47" s="217" t="s">
        <v>5</v>
      </c>
      <c r="BG47" s="217" t="s">
        <v>5</v>
      </c>
      <c r="BH47" s="217" t="s">
        <v>5</v>
      </c>
      <c r="BI47" s="217" t="s">
        <v>5</v>
      </c>
      <c r="BJ47" s="217" t="s">
        <v>5</v>
      </c>
    </row>
    <row r="48" spans="1:62" s="97" customFormat="1" ht="48" customHeight="1" thickBot="1">
      <c r="A48" s="98"/>
      <c r="B48" s="98"/>
      <c r="C48" s="329">
        <v>37</v>
      </c>
      <c r="D48" s="301" t="s">
        <v>941</v>
      </c>
      <c r="E48" s="312" t="s">
        <v>939</v>
      </c>
      <c r="F48" s="217">
        <v>3</v>
      </c>
      <c r="G48" s="217">
        <v>1</v>
      </c>
      <c r="H48" s="283">
        <v>1</v>
      </c>
      <c r="I48" s="217">
        <v>3</v>
      </c>
      <c r="J48" s="217">
        <v>1</v>
      </c>
      <c r="K48" s="283">
        <v>1</v>
      </c>
      <c r="L48" s="217">
        <v>15</v>
      </c>
      <c r="M48" s="217">
        <v>4</v>
      </c>
      <c r="N48" s="283">
        <v>1</v>
      </c>
      <c r="O48" s="217">
        <v>4</v>
      </c>
      <c r="P48" s="217">
        <v>4</v>
      </c>
      <c r="Q48" s="283">
        <v>1</v>
      </c>
      <c r="R48" s="217">
        <v>9</v>
      </c>
      <c r="S48" s="217">
        <v>5</v>
      </c>
      <c r="T48" s="284">
        <v>1</v>
      </c>
      <c r="U48" s="217">
        <v>10</v>
      </c>
      <c r="V48" s="217">
        <v>5</v>
      </c>
      <c r="W48" s="283">
        <v>1</v>
      </c>
      <c r="X48" s="217" t="s">
        <v>5</v>
      </c>
      <c r="Y48" s="217" t="s">
        <v>5</v>
      </c>
      <c r="Z48" s="283" t="s">
        <v>5</v>
      </c>
      <c r="AA48" s="217" t="s">
        <v>5</v>
      </c>
      <c r="AB48" s="217" t="s">
        <v>5</v>
      </c>
      <c r="AC48" s="283" t="s">
        <v>5</v>
      </c>
      <c r="AD48" s="217" t="s">
        <v>5</v>
      </c>
      <c r="AE48" s="217" t="s">
        <v>5</v>
      </c>
      <c r="AF48" s="283" t="s">
        <v>5</v>
      </c>
      <c r="AG48" s="286" t="s">
        <v>5</v>
      </c>
      <c r="AH48" s="286" t="s">
        <v>5</v>
      </c>
      <c r="AI48" s="173" t="s">
        <v>5</v>
      </c>
      <c r="AJ48" s="173" t="s">
        <v>5</v>
      </c>
      <c r="AK48" s="173" t="s">
        <v>5</v>
      </c>
      <c r="AL48" s="173" t="s">
        <v>5</v>
      </c>
      <c r="AM48" s="173" t="s">
        <v>5</v>
      </c>
      <c r="AN48" s="173" t="s">
        <v>5</v>
      </c>
      <c r="AO48" s="173" t="s">
        <v>5</v>
      </c>
      <c r="AP48" s="173" t="s">
        <v>5</v>
      </c>
      <c r="AQ48" s="173" t="s">
        <v>5</v>
      </c>
      <c r="AR48" s="173" t="s">
        <v>5</v>
      </c>
      <c r="AS48" s="217" t="s">
        <v>5</v>
      </c>
      <c r="AT48" s="217" t="s">
        <v>5</v>
      </c>
      <c r="AU48" s="173" t="s">
        <v>5</v>
      </c>
      <c r="AV48" s="217" t="s">
        <v>5</v>
      </c>
      <c r="AW48" s="217" t="s">
        <v>5</v>
      </c>
      <c r="AX48" s="173" t="s">
        <v>5</v>
      </c>
      <c r="AY48" s="217" t="s">
        <v>5</v>
      </c>
      <c r="AZ48" s="217" t="s">
        <v>5</v>
      </c>
      <c r="BA48" s="173" t="s">
        <v>5</v>
      </c>
      <c r="BB48" s="217" t="s">
        <v>5</v>
      </c>
      <c r="BC48" s="217" t="s">
        <v>5</v>
      </c>
      <c r="BD48" s="217" t="s">
        <v>5</v>
      </c>
      <c r="BE48" s="217" t="s">
        <v>5</v>
      </c>
      <c r="BF48" s="217" t="s">
        <v>5</v>
      </c>
      <c r="BG48" s="217" t="s">
        <v>5</v>
      </c>
      <c r="BH48" s="217" t="s">
        <v>5</v>
      </c>
      <c r="BI48" s="217" t="s">
        <v>5</v>
      </c>
      <c r="BJ48" s="217" t="s">
        <v>5</v>
      </c>
    </row>
    <row r="49" spans="1:62" s="97" customFormat="1" ht="48" customHeight="1" thickBot="1">
      <c r="A49" s="98"/>
      <c r="B49" s="98"/>
      <c r="C49" s="329">
        <v>3</v>
      </c>
      <c r="D49" s="301" t="s">
        <v>856</v>
      </c>
      <c r="E49" s="312" t="s">
        <v>875</v>
      </c>
      <c r="F49" s="46" t="s">
        <v>5</v>
      </c>
      <c r="G49" s="46" t="s">
        <v>5</v>
      </c>
      <c r="H49" s="46" t="s">
        <v>5</v>
      </c>
      <c r="I49" s="46">
        <v>6</v>
      </c>
      <c r="J49" s="46">
        <v>0</v>
      </c>
      <c r="K49" s="46">
        <v>1</v>
      </c>
      <c r="L49" s="46">
        <v>9</v>
      </c>
      <c r="M49" s="46">
        <v>0</v>
      </c>
      <c r="N49" s="44">
        <v>1</v>
      </c>
      <c r="O49" s="46">
        <v>5</v>
      </c>
      <c r="P49" s="46">
        <v>2</v>
      </c>
      <c r="Q49" s="44">
        <v>1</v>
      </c>
      <c r="R49" s="46">
        <v>10</v>
      </c>
      <c r="S49" s="46">
        <v>1</v>
      </c>
      <c r="T49" s="48">
        <v>1</v>
      </c>
      <c r="U49" s="46">
        <v>11</v>
      </c>
      <c r="V49" s="46">
        <v>3</v>
      </c>
      <c r="W49" s="44">
        <v>1</v>
      </c>
      <c r="X49" s="46">
        <v>10</v>
      </c>
      <c r="Y49" s="46">
        <v>5</v>
      </c>
      <c r="Z49" s="44">
        <v>1</v>
      </c>
      <c r="AA49" s="174">
        <v>14</v>
      </c>
      <c r="AB49" s="174">
        <v>7</v>
      </c>
      <c r="AC49" s="175">
        <v>0.95</v>
      </c>
      <c r="AD49" s="174">
        <v>18</v>
      </c>
      <c r="AE49" s="174">
        <v>8</v>
      </c>
      <c r="AF49" s="175">
        <v>0.96</v>
      </c>
      <c r="AG49" s="174">
        <v>19</v>
      </c>
      <c r="AH49" s="174">
        <v>8</v>
      </c>
      <c r="AI49" s="175">
        <v>0.96296296296296291</v>
      </c>
      <c r="AJ49" s="46">
        <v>32</v>
      </c>
      <c r="AK49" s="46">
        <v>13</v>
      </c>
      <c r="AL49" s="175">
        <v>0.98</v>
      </c>
      <c r="AM49" s="46">
        <v>31</v>
      </c>
      <c r="AN49" s="46">
        <v>12</v>
      </c>
      <c r="AO49" s="175">
        <v>0.97</v>
      </c>
      <c r="AP49" s="46">
        <v>36</v>
      </c>
      <c r="AQ49" s="46">
        <v>19</v>
      </c>
      <c r="AR49" s="175">
        <v>0.96399999999999997</v>
      </c>
      <c r="AS49" s="46">
        <v>39</v>
      </c>
      <c r="AT49" s="46">
        <v>22</v>
      </c>
      <c r="AU49" s="175">
        <v>0.96721311475409832</v>
      </c>
      <c r="AV49" s="46">
        <v>52</v>
      </c>
      <c r="AW49" s="46">
        <v>23</v>
      </c>
      <c r="AX49" s="175">
        <v>0.97</v>
      </c>
      <c r="AY49" s="46">
        <v>53</v>
      </c>
      <c r="AZ49" s="46">
        <v>25</v>
      </c>
      <c r="BA49" s="173">
        <v>0.96</v>
      </c>
      <c r="BB49" s="217">
        <v>62</v>
      </c>
      <c r="BC49" s="217">
        <v>26</v>
      </c>
      <c r="BD49" s="173">
        <v>0.97</v>
      </c>
      <c r="BE49" s="217">
        <v>71</v>
      </c>
      <c r="BF49" s="217">
        <v>33</v>
      </c>
      <c r="BG49" s="251">
        <v>0.96</v>
      </c>
      <c r="BH49" s="446">
        <v>0</v>
      </c>
      <c r="BI49" s="446">
        <v>0</v>
      </c>
      <c r="BJ49" s="251">
        <v>0</v>
      </c>
    </row>
    <row r="50" spans="1:62" s="97" customFormat="1" ht="48" customHeight="1" thickBot="1">
      <c r="A50" s="98"/>
      <c r="B50" s="98"/>
      <c r="C50" s="329">
        <v>6</v>
      </c>
      <c r="D50" s="301" t="s">
        <v>886</v>
      </c>
      <c r="E50" s="312" t="s">
        <v>887</v>
      </c>
      <c r="F50" s="46" t="s">
        <v>5</v>
      </c>
      <c r="G50" s="46" t="s">
        <v>5</v>
      </c>
      <c r="H50" s="46" t="s">
        <v>5</v>
      </c>
      <c r="I50" s="46" t="s">
        <v>5</v>
      </c>
      <c r="J50" s="46" t="s">
        <v>5</v>
      </c>
      <c r="K50" s="46" t="s">
        <v>5</v>
      </c>
      <c r="L50" s="46" t="s">
        <v>5</v>
      </c>
      <c r="M50" s="46" t="s">
        <v>5</v>
      </c>
      <c r="N50" s="46" t="s">
        <v>5</v>
      </c>
      <c r="O50" s="46" t="s">
        <v>5</v>
      </c>
      <c r="P50" s="46" t="s">
        <v>5</v>
      </c>
      <c r="Q50" s="46" t="s">
        <v>5</v>
      </c>
      <c r="R50" s="46" t="s">
        <v>5</v>
      </c>
      <c r="S50" s="46" t="s">
        <v>5</v>
      </c>
      <c r="T50" s="46" t="s">
        <v>5</v>
      </c>
      <c r="U50" s="46" t="s">
        <v>5</v>
      </c>
      <c r="V50" s="46" t="s">
        <v>5</v>
      </c>
      <c r="W50" s="46" t="s">
        <v>5</v>
      </c>
      <c r="X50" s="46" t="s">
        <v>5</v>
      </c>
      <c r="Y50" s="46" t="s">
        <v>5</v>
      </c>
      <c r="Z50" s="46" t="s">
        <v>5</v>
      </c>
      <c r="AA50" s="174">
        <v>12</v>
      </c>
      <c r="AB50" s="174">
        <v>0</v>
      </c>
      <c r="AC50" s="175">
        <v>0.75</v>
      </c>
      <c r="AD50" s="174">
        <v>11</v>
      </c>
      <c r="AE50" s="174">
        <v>0</v>
      </c>
      <c r="AF50" s="175">
        <v>0.82</v>
      </c>
      <c r="AG50" s="174">
        <v>12</v>
      </c>
      <c r="AH50" s="174">
        <v>0</v>
      </c>
      <c r="AI50" s="175">
        <v>0.75</v>
      </c>
      <c r="AJ50" s="46">
        <v>11</v>
      </c>
      <c r="AK50" s="46">
        <v>1</v>
      </c>
      <c r="AL50" s="175">
        <v>0.83</v>
      </c>
      <c r="AM50" s="46">
        <v>12</v>
      </c>
      <c r="AN50" s="46">
        <v>6</v>
      </c>
      <c r="AO50" s="175">
        <v>0.89</v>
      </c>
      <c r="AP50" s="46">
        <v>21</v>
      </c>
      <c r="AQ50" s="46">
        <v>6</v>
      </c>
      <c r="AR50" s="175">
        <v>0.74099999999999999</v>
      </c>
      <c r="AS50" s="46">
        <v>24</v>
      </c>
      <c r="AT50" s="46">
        <v>9</v>
      </c>
      <c r="AU50" s="175">
        <v>0.81818181818181823</v>
      </c>
      <c r="AV50" s="46">
        <v>25</v>
      </c>
      <c r="AW50" s="46">
        <v>12</v>
      </c>
      <c r="AX50" s="175">
        <v>0.84</v>
      </c>
      <c r="AY50" s="46">
        <v>30</v>
      </c>
      <c r="AZ50" s="46">
        <v>8</v>
      </c>
      <c r="BA50" s="175">
        <v>0.76</v>
      </c>
      <c r="BB50" s="217">
        <v>32</v>
      </c>
      <c r="BC50" s="217">
        <v>8</v>
      </c>
      <c r="BD50" s="173">
        <v>0.78</v>
      </c>
      <c r="BE50" s="217">
        <v>53</v>
      </c>
      <c r="BF50" s="217">
        <v>10</v>
      </c>
      <c r="BG50" s="251">
        <v>0.84</v>
      </c>
      <c r="BH50" s="446">
        <v>0</v>
      </c>
      <c r="BI50" s="446">
        <v>0</v>
      </c>
      <c r="BJ50" s="251">
        <v>0</v>
      </c>
    </row>
    <row r="51" spans="1:62" s="97" customFormat="1" ht="48" customHeight="1" thickBot="1">
      <c r="A51" s="98"/>
      <c r="B51" s="98"/>
      <c r="C51" s="329">
        <v>8</v>
      </c>
      <c r="D51" s="301" t="s">
        <v>890</v>
      </c>
      <c r="E51" s="312" t="s">
        <v>891</v>
      </c>
      <c r="F51" s="175" t="s">
        <v>5</v>
      </c>
      <c r="G51" s="175" t="s">
        <v>5</v>
      </c>
      <c r="H51" s="175" t="s">
        <v>5</v>
      </c>
      <c r="I51" s="175" t="s">
        <v>5</v>
      </c>
      <c r="J51" s="175" t="s">
        <v>5</v>
      </c>
      <c r="K51" s="175" t="s">
        <v>5</v>
      </c>
      <c r="L51" s="175" t="s">
        <v>5</v>
      </c>
      <c r="M51" s="175" t="s">
        <v>5</v>
      </c>
      <c r="N51" s="175" t="s">
        <v>5</v>
      </c>
      <c r="O51" s="175" t="s">
        <v>5</v>
      </c>
      <c r="P51" s="175" t="s">
        <v>5</v>
      </c>
      <c r="Q51" s="175" t="s">
        <v>5</v>
      </c>
      <c r="R51" s="175" t="s">
        <v>5</v>
      </c>
      <c r="S51" s="175" t="s">
        <v>5</v>
      </c>
      <c r="T51" s="175" t="s">
        <v>5</v>
      </c>
      <c r="U51" s="175" t="s">
        <v>5</v>
      </c>
      <c r="V51" s="175" t="s">
        <v>5</v>
      </c>
      <c r="W51" s="175" t="s">
        <v>5</v>
      </c>
      <c r="X51" s="175" t="s">
        <v>5</v>
      </c>
      <c r="Y51" s="175" t="s">
        <v>5</v>
      </c>
      <c r="Z51" s="175" t="s">
        <v>5</v>
      </c>
      <c r="AA51" s="175" t="s">
        <v>5</v>
      </c>
      <c r="AB51" s="175" t="s">
        <v>5</v>
      </c>
      <c r="AC51" s="175" t="s">
        <v>5</v>
      </c>
      <c r="AD51" s="46">
        <v>7</v>
      </c>
      <c r="AE51" s="46">
        <v>2</v>
      </c>
      <c r="AF51" s="44">
        <v>0.78</v>
      </c>
      <c r="AG51" s="46">
        <v>6</v>
      </c>
      <c r="AH51" s="46">
        <v>3</v>
      </c>
      <c r="AI51" s="44">
        <v>0.88888888888888884</v>
      </c>
      <c r="AJ51" s="46">
        <v>5</v>
      </c>
      <c r="AK51" s="46">
        <v>4</v>
      </c>
      <c r="AL51" s="175">
        <v>0.89</v>
      </c>
      <c r="AM51" s="46">
        <v>5</v>
      </c>
      <c r="AN51" s="46">
        <v>4</v>
      </c>
      <c r="AO51" s="175">
        <v>0.89</v>
      </c>
      <c r="AP51" s="46">
        <v>5</v>
      </c>
      <c r="AQ51" s="46">
        <v>1</v>
      </c>
      <c r="AR51" s="175">
        <v>0.83299999999999996</v>
      </c>
      <c r="AS51" s="46">
        <v>5</v>
      </c>
      <c r="AT51" s="46">
        <v>1</v>
      </c>
      <c r="AU51" s="175">
        <v>0.83333333333333337</v>
      </c>
      <c r="AV51" s="46">
        <v>5</v>
      </c>
      <c r="AW51" s="46">
        <v>1</v>
      </c>
      <c r="AX51" s="175">
        <v>0.83</v>
      </c>
      <c r="AY51" s="46">
        <v>5</v>
      </c>
      <c r="AZ51" s="46">
        <v>1</v>
      </c>
      <c r="BA51" s="175">
        <v>0.83</v>
      </c>
      <c r="BB51" s="217">
        <v>5</v>
      </c>
      <c r="BC51" s="217">
        <v>6</v>
      </c>
      <c r="BD51" s="173">
        <v>0.83</v>
      </c>
      <c r="BE51" s="217">
        <v>0</v>
      </c>
      <c r="BF51" s="217">
        <v>0</v>
      </c>
      <c r="BG51" s="251">
        <v>0</v>
      </c>
      <c r="BH51" s="446">
        <v>0</v>
      </c>
      <c r="BI51" s="446">
        <v>0</v>
      </c>
      <c r="BJ51" s="251">
        <v>0</v>
      </c>
    </row>
    <row r="52" spans="1:62" s="97" customFormat="1" ht="16.5" thickBot="1">
      <c r="A52" s="98"/>
      <c r="B52" s="98"/>
      <c r="C52" s="329">
        <v>14</v>
      </c>
      <c r="D52" s="301" t="s">
        <v>707</v>
      </c>
      <c r="E52" s="312" t="s">
        <v>708</v>
      </c>
      <c r="F52" s="442" t="s">
        <v>5</v>
      </c>
      <c r="G52" s="442" t="s">
        <v>5</v>
      </c>
      <c r="H52" s="442" t="s">
        <v>5</v>
      </c>
      <c r="I52" s="442" t="s">
        <v>5</v>
      </c>
      <c r="J52" s="442" t="s">
        <v>5</v>
      </c>
      <c r="K52" s="442" t="s">
        <v>5</v>
      </c>
      <c r="L52" s="442" t="s">
        <v>5</v>
      </c>
      <c r="M52" s="442" t="s">
        <v>5</v>
      </c>
      <c r="N52" s="442" t="s">
        <v>5</v>
      </c>
      <c r="O52" s="442" t="s">
        <v>5</v>
      </c>
      <c r="P52" s="442" t="s">
        <v>5</v>
      </c>
      <c r="Q52" s="443" t="s">
        <v>5</v>
      </c>
      <c r="R52" s="443" t="s">
        <v>5</v>
      </c>
      <c r="S52" s="443" t="s">
        <v>5</v>
      </c>
      <c r="T52" s="453" t="s">
        <v>5</v>
      </c>
      <c r="U52" s="443" t="s">
        <v>5</v>
      </c>
      <c r="V52" s="443" t="s">
        <v>5</v>
      </c>
      <c r="W52" s="443" t="s">
        <v>5</v>
      </c>
      <c r="X52" s="442">
        <v>6</v>
      </c>
      <c r="Y52" s="442">
        <v>0</v>
      </c>
      <c r="Z52" s="443">
        <v>0.83</v>
      </c>
      <c r="AA52" s="455">
        <v>6</v>
      </c>
      <c r="AB52" s="455">
        <v>1</v>
      </c>
      <c r="AC52" s="457">
        <v>0.86</v>
      </c>
      <c r="AD52" s="455">
        <v>8</v>
      </c>
      <c r="AE52" s="455">
        <v>1</v>
      </c>
      <c r="AF52" s="457">
        <v>0.89</v>
      </c>
      <c r="AG52" s="455">
        <v>7</v>
      </c>
      <c r="AH52" s="455">
        <v>1</v>
      </c>
      <c r="AI52" s="457">
        <v>0.875</v>
      </c>
      <c r="AJ52" s="442">
        <v>9</v>
      </c>
      <c r="AK52" s="442">
        <v>0</v>
      </c>
      <c r="AL52" s="444">
        <v>0.89</v>
      </c>
      <c r="AM52" s="458">
        <v>12</v>
      </c>
      <c r="AN52" s="458">
        <v>0</v>
      </c>
      <c r="AO52" s="444">
        <v>0.83</v>
      </c>
      <c r="AP52" s="458">
        <v>13</v>
      </c>
      <c r="AQ52" s="458">
        <v>1</v>
      </c>
      <c r="AR52" s="444">
        <v>0.85699999999999998</v>
      </c>
      <c r="AS52" s="458">
        <v>17</v>
      </c>
      <c r="AT52" s="458">
        <v>1</v>
      </c>
      <c r="AU52" s="444">
        <v>0.83333333333333337</v>
      </c>
      <c r="AV52" s="458">
        <v>22</v>
      </c>
      <c r="AW52" s="458">
        <v>1</v>
      </c>
      <c r="AX52" s="444">
        <v>0.74</v>
      </c>
      <c r="AY52" s="458">
        <v>25</v>
      </c>
      <c r="AZ52" s="458">
        <v>3</v>
      </c>
      <c r="BA52" s="444">
        <v>0.75</v>
      </c>
      <c r="BB52" s="458">
        <v>32</v>
      </c>
      <c r="BC52" s="458">
        <v>6</v>
      </c>
      <c r="BD52" s="444">
        <v>0.76</v>
      </c>
      <c r="BE52" s="217">
        <v>38</v>
      </c>
      <c r="BF52" s="217">
        <v>6</v>
      </c>
      <c r="BG52" s="251">
        <v>0.75</v>
      </c>
      <c r="BH52" s="446">
        <v>0</v>
      </c>
      <c r="BI52" s="459">
        <v>0</v>
      </c>
      <c r="BJ52" s="445">
        <v>0</v>
      </c>
    </row>
    <row r="53" spans="1:62" s="97" customFormat="1" ht="16.5" thickBot="1">
      <c r="A53" s="98"/>
      <c r="B53" s="98"/>
      <c r="C53" s="329">
        <v>18</v>
      </c>
      <c r="D53" s="301" t="s">
        <v>717</v>
      </c>
      <c r="E53" s="312" t="s">
        <v>908</v>
      </c>
      <c r="F53" s="46" t="s">
        <v>5</v>
      </c>
      <c r="G53" s="46" t="s">
        <v>5</v>
      </c>
      <c r="H53" s="46" t="s">
        <v>5</v>
      </c>
      <c r="I53" s="46" t="s">
        <v>5</v>
      </c>
      <c r="J53" s="46" t="s">
        <v>5</v>
      </c>
      <c r="K53" s="46" t="s">
        <v>5</v>
      </c>
      <c r="L53" s="46">
        <v>2</v>
      </c>
      <c r="M53" s="46">
        <v>1</v>
      </c>
      <c r="N53" s="44">
        <v>1</v>
      </c>
      <c r="O53" s="46">
        <v>2</v>
      </c>
      <c r="P53" s="46">
        <v>1</v>
      </c>
      <c r="Q53" s="44">
        <v>1</v>
      </c>
      <c r="R53" s="46">
        <v>2</v>
      </c>
      <c r="S53" s="46">
        <v>1</v>
      </c>
      <c r="T53" s="48">
        <v>1</v>
      </c>
      <c r="U53" s="46">
        <v>4</v>
      </c>
      <c r="V53" s="46">
        <v>1</v>
      </c>
      <c r="W53" s="44">
        <v>1</v>
      </c>
      <c r="X53" s="46">
        <v>4</v>
      </c>
      <c r="Y53" s="46">
        <v>2</v>
      </c>
      <c r="Z53" s="44">
        <v>1</v>
      </c>
      <c r="AA53" s="46" t="s">
        <v>5</v>
      </c>
      <c r="AB53" s="46" t="s">
        <v>5</v>
      </c>
      <c r="AC53" s="44" t="s">
        <v>5</v>
      </c>
      <c r="AD53" s="46" t="s">
        <v>5</v>
      </c>
      <c r="AE53" s="46" t="s">
        <v>5</v>
      </c>
      <c r="AF53" s="44" t="s">
        <v>5</v>
      </c>
      <c r="AG53" s="174" t="s">
        <v>5</v>
      </c>
      <c r="AH53" s="174" t="s">
        <v>5</v>
      </c>
      <c r="AI53" s="175" t="s">
        <v>5</v>
      </c>
      <c r="AJ53" s="46">
        <v>12</v>
      </c>
      <c r="AK53" s="46">
        <v>1</v>
      </c>
      <c r="AL53" s="175">
        <v>0.77</v>
      </c>
      <c r="AM53" s="46">
        <v>7</v>
      </c>
      <c r="AN53" s="46">
        <v>0</v>
      </c>
      <c r="AO53" s="175">
        <v>0.86</v>
      </c>
      <c r="AP53" s="46">
        <v>12</v>
      </c>
      <c r="AQ53" s="46">
        <v>1</v>
      </c>
      <c r="AR53" s="175">
        <v>0.76900000000000002</v>
      </c>
      <c r="AS53" s="46">
        <v>10</v>
      </c>
      <c r="AT53" s="46">
        <v>2</v>
      </c>
      <c r="AU53" s="175">
        <v>0.75</v>
      </c>
      <c r="AV53" s="46">
        <v>10</v>
      </c>
      <c r="AW53" s="46">
        <v>3</v>
      </c>
      <c r="AX53" s="175">
        <v>0.69</v>
      </c>
      <c r="AY53" s="46">
        <v>10</v>
      </c>
      <c r="AZ53" s="46">
        <v>3</v>
      </c>
      <c r="BA53" s="175">
        <v>0.62</v>
      </c>
      <c r="BB53" s="46">
        <v>12</v>
      </c>
      <c r="BC53" s="46">
        <v>5</v>
      </c>
      <c r="BD53" s="175">
        <v>0.71</v>
      </c>
      <c r="BE53" s="217">
        <v>12</v>
      </c>
      <c r="BF53" s="217">
        <v>5</v>
      </c>
      <c r="BG53" s="251">
        <v>0.71</v>
      </c>
      <c r="BH53" s="446">
        <v>0</v>
      </c>
      <c r="BI53" s="446">
        <v>0</v>
      </c>
      <c r="BJ53" s="251">
        <v>0</v>
      </c>
    </row>
    <row r="54" spans="1:62" s="97" customFormat="1" ht="15.75">
      <c r="A54" s="98"/>
      <c r="B54" s="98"/>
      <c r="C54" s="329">
        <v>26</v>
      </c>
      <c r="D54" s="301" t="s">
        <v>1199</v>
      </c>
      <c r="E54" s="312" t="s">
        <v>1200</v>
      </c>
      <c r="F54" s="442">
        <v>4</v>
      </c>
      <c r="G54" s="442">
        <v>0</v>
      </c>
      <c r="H54" s="451">
        <v>0.75</v>
      </c>
      <c r="I54" s="442">
        <v>5</v>
      </c>
      <c r="J54" s="442">
        <v>0</v>
      </c>
      <c r="K54" s="451">
        <v>0.6</v>
      </c>
      <c r="L54" s="442">
        <v>6</v>
      </c>
      <c r="M54" s="442">
        <v>0</v>
      </c>
      <c r="N54" s="451">
        <v>0.5</v>
      </c>
      <c r="O54" s="442">
        <v>5</v>
      </c>
      <c r="P54" s="442">
        <v>0</v>
      </c>
      <c r="Q54" s="451">
        <v>0.4</v>
      </c>
      <c r="R54" s="442">
        <v>5</v>
      </c>
      <c r="S54" s="442">
        <v>3</v>
      </c>
      <c r="T54" s="452">
        <v>0.5</v>
      </c>
      <c r="U54" s="442">
        <v>5</v>
      </c>
      <c r="V54" s="442">
        <v>5</v>
      </c>
      <c r="W54" s="451">
        <v>0.5</v>
      </c>
      <c r="X54" s="442">
        <v>6</v>
      </c>
      <c r="Y54" s="442">
        <v>6</v>
      </c>
      <c r="Z54" s="451">
        <v>0.5</v>
      </c>
      <c r="AA54" s="454">
        <v>6</v>
      </c>
      <c r="AB54" s="454">
        <v>4</v>
      </c>
      <c r="AC54" s="456">
        <v>0.6</v>
      </c>
      <c r="AD54" s="454">
        <v>6</v>
      </c>
      <c r="AE54" s="454">
        <v>4</v>
      </c>
      <c r="AF54" s="456">
        <v>0.5</v>
      </c>
      <c r="AG54" s="454" t="s">
        <v>5</v>
      </c>
      <c r="AH54" s="454" t="s">
        <v>5</v>
      </c>
      <c r="AI54" s="456" t="s">
        <v>5</v>
      </c>
      <c r="AJ54" s="456" t="s">
        <v>5</v>
      </c>
      <c r="AK54" s="456" t="s">
        <v>5</v>
      </c>
      <c r="AL54" s="456" t="s">
        <v>5</v>
      </c>
      <c r="AM54" s="456" t="s">
        <v>5</v>
      </c>
      <c r="AN54" s="456" t="s">
        <v>5</v>
      </c>
      <c r="AO54" s="456" t="s">
        <v>5</v>
      </c>
      <c r="AP54" s="456" t="s">
        <v>5</v>
      </c>
      <c r="AQ54" s="456" t="s">
        <v>5</v>
      </c>
      <c r="AR54" s="456" t="s">
        <v>5</v>
      </c>
      <c r="AS54" s="442">
        <v>4</v>
      </c>
      <c r="AT54" s="442">
        <v>7</v>
      </c>
      <c r="AU54" s="457">
        <v>0.54545454545454541</v>
      </c>
      <c r="AV54" s="442">
        <v>4</v>
      </c>
      <c r="AW54" s="442">
        <v>8</v>
      </c>
      <c r="AX54" s="457">
        <v>0.57999999999999996</v>
      </c>
      <c r="AY54" s="442">
        <v>6</v>
      </c>
      <c r="AZ54" s="442">
        <v>3</v>
      </c>
      <c r="BA54" s="457">
        <v>0.44</v>
      </c>
      <c r="BB54" s="442">
        <v>6</v>
      </c>
      <c r="BC54" s="442">
        <v>3</v>
      </c>
      <c r="BD54" s="457">
        <v>0.44</v>
      </c>
      <c r="BE54" s="217">
        <v>0</v>
      </c>
      <c r="BF54" s="217">
        <v>0</v>
      </c>
      <c r="BG54" s="251">
        <v>0</v>
      </c>
      <c r="BH54" s="446">
        <v>0</v>
      </c>
      <c r="BI54" s="446">
        <v>0</v>
      </c>
      <c r="BJ54" s="251">
        <v>0</v>
      </c>
    </row>
    <row r="55" spans="1:62" s="97" customFormat="1" ht="15.75">
      <c r="A55" s="98"/>
      <c r="B55" s="98"/>
      <c r="C55" s="278"/>
      <c r="D55" s="279" t="s">
        <v>429</v>
      </c>
      <c r="E55" s="279" t="s">
        <v>430</v>
      </c>
      <c r="F55" s="448">
        <f>SUM(F12:F54)</f>
        <v>19</v>
      </c>
      <c r="G55" s="448">
        <f>SUM(G12:G54)</f>
        <v>6</v>
      </c>
      <c r="H55" s="280">
        <v>0.81203124999999998</v>
      </c>
      <c r="I55" s="448">
        <f>SUM(I12:I54)</f>
        <v>31</v>
      </c>
      <c r="J55" s="448">
        <f>SUM(J12:J54)</f>
        <v>6</v>
      </c>
      <c r="K55" s="280">
        <v>0.83783783783783783</v>
      </c>
      <c r="L55" s="448">
        <f>SUM(L12:L54)</f>
        <v>64</v>
      </c>
      <c r="M55" s="448">
        <f>SUM(M12:M54)</f>
        <v>16</v>
      </c>
      <c r="N55" s="280">
        <v>0.84862499999999985</v>
      </c>
      <c r="O55" s="448">
        <f>SUM(O12:O54)</f>
        <v>58</v>
      </c>
      <c r="P55" s="448">
        <f>SUM(P12:P54)</f>
        <v>22</v>
      </c>
      <c r="Q55" s="281">
        <v>0.73</v>
      </c>
      <c r="R55" s="448">
        <f>SUM(R12:R54)</f>
        <v>93</v>
      </c>
      <c r="S55" s="448">
        <f>SUM(S12:S54)</f>
        <v>39</v>
      </c>
      <c r="T55" s="281">
        <v>0.74</v>
      </c>
      <c r="U55" s="448">
        <f>SUM(U12:U54)</f>
        <v>92</v>
      </c>
      <c r="V55" s="448">
        <f>SUM(V12:V54)</f>
        <v>44</v>
      </c>
      <c r="W55" s="281">
        <v>0.8</v>
      </c>
      <c r="X55" s="448">
        <f>SUM(X12:X54)</f>
        <v>77</v>
      </c>
      <c r="Y55" s="448">
        <f>SUM(Y12:Y54)</f>
        <v>39</v>
      </c>
      <c r="Z55" s="282">
        <v>0.80172413793103403</v>
      </c>
      <c r="AA55" s="448">
        <f>SUM(AA12:AA54)</f>
        <v>111</v>
      </c>
      <c r="AB55" s="448">
        <f>SUM(AB12:AB54)</f>
        <v>44</v>
      </c>
      <c r="AC55" s="282">
        <v>0.76129032258064511</v>
      </c>
      <c r="AD55" s="448">
        <f>SUM(AD12:AD54)</f>
        <v>160</v>
      </c>
      <c r="AE55" s="448">
        <f>SUM(AE12:AE54)</f>
        <v>62</v>
      </c>
      <c r="AF55" s="282">
        <v>0.76</v>
      </c>
      <c r="AG55" s="448">
        <f>SUM(AG12:AG54)</f>
        <v>189</v>
      </c>
      <c r="AH55" s="448">
        <f>SUM(AH12:AH54)</f>
        <v>61</v>
      </c>
      <c r="AI55" s="282">
        <v>0.74</v>
      </c>
      <c r="AJ55" s="448">
        <f>SUM(AJ12:AJ54)</f>
        <v>216</v>
      </c>
      <c r="AK55" s="448">
        <f>SUM(AK12:AK54)</f>
        <v>67</v>
      </c>
      <c r="AL55" s="282">
        <v>0.78190812720848002</v>
      </c>
      <c r="AM55" s="448">
        <f>SUM(AM12:AM54)</f>
        <v>230</v>
      </c>
      <c r="AN55" s="448">
        <f>SUM(AN12:AN54)</f>
        <v>78</v>
      </c>
      <c r="AO55" s="282">
        <v>0.7323376623376624</v>
      </c>
      <c r="AP55" s="448">
        <f>SUM(AP12:AP54)</f>
        <v>260</v>
      </c>
      <c r="AQ55" s="448">
        <f>SUM(AQ12:AQ54)</f>
        <v>91</v>
      </c>
      <c r="AR55" s="282">
        <v>0.7264928774928775</v>
      </c>
      <c r="AS55" s="448">
        <f>SUM(AS12:AS54)</f>
        <v>291</v>
      </c>
      <c r="AT55" s="448">
        <f>SUM(AT12:AT54)</f>
        <v>107</v>
      </c>
      <c r="AU55" s="282">
        <v>0.73913043478260865</v>
      </c>
      <c r="AV55" s="448">
        <f>SUM(AV12:AV54)</f>
        <v>331</v>
      </c>
      <c r="AW55" s="448">
        <f>SUM(AW12:AW54)</f>
        <v>118</v>
      </c>
      <c r="AX55" s="282">
        <v>0.74067260579064575</v>
      </c>
      <c r="AY55" s="363">
        <v>369</v>
      </c>
      <c r="AZ55" s="363">
        <v>130</v>
      </c>
      <c r="BA55" s="282">
        <v>0.68583967935871737</v>
      </c>
      <c r="BB55" s="448">
        <f>SUM(BB12:BB54)</f>
        <v>407</v>
      </c>
      <c r="BC55" s="448">
        <f>SUM(BC12:BC54)</f>
        <v>153</v>
      </c>
      <c r="BD55" s="282">
        <v>0.71672043010752684</v>
      </c>
      <c r="BE55" s="448">
        <f>SUM(BE12:BE54)</f>
        <v>464</v>
      </c>
      <c r="BF55" s="448">
        <f>SUM(BF12:BF54)</f>
        <v>161</v>
      </c>
      <c r="BG55" s="282">
        <v>0.73</v>
      </c>
      <c r="BH55" s="448">
        <f>SUM(BH12:BH54)</f>
        <v>291</v>
      </c>
      <c r="BI55" s="448">
        <f>SUM(BI12:BI54)</f>
        <v>116</v>
      </c>
      <c r="BJ55" s="282">
        <v>0.69041769041769041</v>
      </c>
    </row>
    <row r="56" spans="1:62" s="97" customFormat="1">
      <c r="A56" s="98"/>
      <c r="B56" s="98"/>
      <c r="C56" s="91" t="s">
        <v>6</v>
      </c>
      <c r="D56" s="91"/>
      <c r="E56" s="91"/>
      <c r="F56" s="94"/>
      <c r="G56" s="95"/>
      <c r="I56" s="98"/>
      <c r="J56" s="98"/>
      <c r="K56" s="98"/>
      <c r="L56" s="98"/>
      <c r="M56" s="11"/>
      <c r="N56" s="12"/>
      <c r="O56" s="98"/>
      <c r="P56" s="24"/>
      <c r="Q56" s="98"/>
      <c r="R56" s="24"/>
      <c r="S56" s="98"/>
      <c r="T56" s="24"/>
      <c r="U56" s="98"/>
      <c r="V56" s="24"/>
      <c r="W56" s="98"/>
      <c r="X56" s="24"/>
      <c r="Y56" s="98"/>
      <c r="Z56" s="24"/>
      <c r="AA56" s="98"/>
      <c r="AB56" s="98"/>
      <c r="AC56" s="98"/>
      <c r="AD56" s="98"/>
      <c r="AE56" s="98"/>
      <c r="AF56" s="98"/>
      <c r="AG56" s="98"/>
      <c r="AH56" s="98"/>
      <c r="AJ56" s="98"/>
      <c r="AK56" s="98"/>
      <c r="AM56" s="98"/>
      <c r="AN56" s="98"/>
      <c r="AP56" s="98"/>
      <c r="AQ56" s="98"/>
      <c r="AS56" s="25"/>
    </row>
    <row r="57" spans="1:62" s="97" customFormat="1">
      <c r="A57" s="98"/>
      <c r="B57" s="98"/>
      <c r="C57" s="19" t="s">
        <v>398</v>
      </c>
      <c r="D57" s="19"/>
      <c r="E57" s="19"/>
      <c r="F57" s="99"/>
      <c r="I57" s="98"/>
      <c r="J57" s="98"/>
      <c r="K57" s="98"/>
      <c r="L57" s="98"/>
      <c r="M57" s="11"/>
      <c r="N57" s="12"/>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25"/>
      <c r="BG57" s="98" t="s">
        <v>12</v>
      </c>
    </row>
    <row r="58" spans="1:62" s="97" customFormat="1">
      <c r="A58" s="98"/>
      <c r="B58" s="98"/>
      <c r="C58" s="98"/>
      <c r="D58" s="99"/>
      <c r="E58" s="99"/>
      <c r="F58" s="99"/>
      <c r="I58" s="98"/>
      <c r="J58" s="98"/>
      <c r="K58" s="98"/>
      <c r="L58" s="98"/>
      <c r="M58" s="11"/>
      <c r="N58" s="12"/>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25"/>
    </row>
    <row r="59" spans="1:62" s="97" customFormat="1">
      <c r="A59" s="98"/>
      <c r="B59" s="98"/>
      <c r="C59" s="98"/>
      <c r="D59" s="99"/>
      <c r="E59" s="99"/>
      <c r="F59" s="99"/>
      <c r="I59" s="98"/>
      <c r="J59" s="98"/>
      <c r="K59" s="98"/>
      <c r="L59" s="98"/>
      <c r="M59" s="11"/>
      <c r="N59" s="12"/>
      <c r="O59" s="98"/>
      <c r="P59" s="98"/>
      <c r="Q59" s="98"/>
      <c r="R59" s="98"/>
      <c r="S59" s="98"/>
      <c r="T59" s="98"/>
      <c r="U59" s="98"/>
      <c r="V59" s="98"/>
      <c r="W59" s="98"/>
      <c r="X59" s="98"/>
      <c r="Y59" s="98"/>
      <c r="Z59" s="98"/>
      <c r="AA59" s="98"/>
      <c r="AB59" s="98"/>
      <c r="AC59" s="98"/>
      <c r="AD59" s="166"/>
      <c r="AE59" s="98"/>
      <c r="AF59" s="98"/>
      <c r="AG59" s="98"/>
      <c r="AH59" s="98"/>
      <c r="AI59" s="98"/>
      <c r="AJ59" s="98"/>
      <c r="AK59" s="98"/>
      <c r="AL59" s="98"/>
      <c r="AM59" s="98"/>
      <c r="AN59" s="98"/>
      <c r="AO59" s="98"/>
      <c r="AP59" s="98"/>
      <c r="AQ59" s="98"/>
      <c r="AR59" s="98"/>
      <c r="AS59" s="25"/>
    </row>
    <row r="60" spans="1:62">
      <c r="AX60" s="97"/>
      <c r="AY60" s="97"/>
      <c r="AZ60" s="97"/>
      <c r="BA60" s="97"/>
      <c r="BB60" s="97"/>
      <c r="BC60" s="97"/>
      <c r="BD60" s="97"/>
      <c r="BE60" s="97"/>
      <c r="BF60" s="97"/>
      <c r="BG60" s="97"/>
      <c r="BH60" s="447"/>
      <c r="BI60" s="97"/>
      <c r="BJ60" s="97"/>
    </row>
    <row r="61" spans="1:62">
      <c r="D61" s="98"/>
      <c r="E61" s="98"/>
      <c r="F61" s="98"/>
      <c r="AX61" s="97"/>
      <c r="AY61" s="97"/>
      <c r="AZ61" s="97"/>
      <c r="BA61" s="97"/>
      <c r="BB61" s="97"/>
      <c r="BC61" s="97"/>
      <c r="BD61" s="97"/>
      <c r="BE61" s="97"/>
      <c r="BF61" s="97"/>
      <c r="BG61" s="97"/>
      <c r="BH61" s="97"/>
      <c r="BI61" s="97"/>
      <c r="BJ61" s="97"/>
    </row>
    <row r="62" spans="1:62">
      <c r="C62" s="97"/>
      <c r="D62" s="97"/>
      <c r="E62" s="97"/>
      <c r="F62" s="97"/>
      <c r="I62" s="97"/>
      <c r="J62" s="97"/>
      <c r="K62" s="97"/>
      <c r="L62" s="97"/>
      <c r="M62" s="97"/>
      <c r="N62" s="97"/>
      <c r="O62" s="97"/>
    </row>
    <row r="63" spans="1:62">
      <c r="D63" s="98"/>
      <c r="E63" s="98"/>
      <c r="F63" s="98"/>
    </row>
    <row r="64" spans="1:62">
      <c r="D64" s="98"/>
      <c r="E64" s="98"/>
      <c r="F64" s="98"/>
    </row>
    <row r="65" spans="4:6">
      <c r="D65" s="98"/>
      <c r="E65" s="98"/>
      <c r="F65" s="98"/>
    </row>
    <row r="66" spans="4:6">
      <c r="D66" s="98"/>
      <c r="E66" s="98"/>
      <c r="F66" s="98"/>
    </row>
    <row r="67" spans="4:6">
      <c r="D67" s="98"/>
      <c r="E67" s="98"/>
      <c r="F67" s="98"/>
    </row>
    <row r="68" spans="4:6">
      <c r="D68" s="98"/>
      <c r="E68" s="98"/>
      <c r="F68" s="98"/>
    </row>
    <row r="69" spans="4:6">
      <c r="D69" s="98"/>
      <c r="E69" s="98"/>
      <c r="F69" s="98"/>
    </row>
    <row r="70" spans="4:6">
      <c r="D70" s="98"/>
      <c r="E70" s="98"/>
      <c r="F70" s="98"/>
    </row>
    <row r="73" spans="4:6">
      <c r="D73" s="98"/>
      <c r="E73" s="98"/>
      <c r="F73" s="98"/>
    </row>
    <row r="74" spans="4:6">
      <c r="D74" s="98"/>
      <c r="E74" s="98"/>
      <c r="F74" s="98"/>
    </row>
    <row r="75" spans="4:6">
      <c r="D75" s="98"/>
      <c r="E75" s="98"/>
      <c r="F75" s="98"/>
    </row>
  </sheetData>
  <protectedRanges>
    <protectedRange sqref="Q55 T55 W55 Z55 AC55" name="Range1_4_1"/>
    <protectedRange sqref="O29:W33 F30:H31 I31:K31 F34:W34 F13:N13 F32:N32 F14:Z14 Z29 X30:Z34 AA26:AI26 AD13:AI15 AA29:AC34 F16:AI20 F27:AL28 AJ22:AL26 F22:AI25 F21:AL21 AM23:AO23 AM25:AO28 F35:AO35 AA12:AC15 O12:Z13 F36:K36 O45:W45 F46:W46 O36:AC37 F43:W44 X43:AC46 F38:AR42 AU42" name="Range1_4"/>
    <protectedRange sqref="X29:Y29" name="Range1_4_2"/>
    <protectedRange sqref="F11:AL11" name="Range1_1"/>
    <protectedRange sqref="AM11:AR11 BB11:BJ11" name="Range1"/>
    <protectedRange sqref="AS11:AU11" name="Range1_3"/>
  </protectedRanges>
  <phoneticPr fontId="82" type="noConversion"/>
  <pageMargins left="0.25" right="0.25" top="0.75" bottom="0.75" header="0.3" footer="0.3"/>
  <pageSetup paperSize="9" orientation="portrait" r:id="rId1"/>
  <headerFooter>
    <oddFooter>&amp;C&amp;"Calibri"&amp;11&amp;K000000&amp;"Calibri"&amp;11&amp;K000000&amp;10&amp;K663300Classification: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0F8F4-61C1-4FE6-9C9B-B26B6557B40F}">
  <sheetPr codeName="Sheet6">
    <pageSetUpPr autoPageBreaks="0"/>
  </sheetPr>
  <dimension ref="C9:AK118"/>
  <sheetViews>
    <sheetView rightToLeft="1" topLeftCell="AB11" workbookViewId="0">
      <selection activeCell="AJ17" sqref="AJ17"/>
    </sheetView>
  </sheetViews>
  <sheetFormatPr defaultColWidth="8.85546875" defaultRowHeight="15"/>
  <cols>
    <col min="1" max="2" width="8.85546875" style="98"/>
    <col min="3" max="3" width="5.140625" style="98" customWidth="1"/>
    <col min="4" max="5" width="54.42578125" style="98" customWidth="1"/>
    <col min="6" max="6" width="22.42578125" style="98" customWidth="1"/>
    <col min="7" max="13" width="19.42578125" style="98" customWidth="1"/>
    <col min="14" max="14" width="18.42578125" style="98" customWidth="1"/>
    <col min="15" max="15" width="17.42578125" style="98" customWidth="1"/>
    <col min="16" max="16" width="17.140625" style="98" customWidth="1"/>
    <col min="17" max="26" width="16.85546875" style="98" customWidth="1"/>
    <col min="27" max="27" width="19.42578125" style="98" customWidth="1"/>
    <col min="28" max="28" width="17.42578125" style="98" customWidth="1"/>
    <col min="29" max="29" width="17.7109375" style="98" customWidth="1"/>
    <col min="30" max="32" width="17.28515625" style="98" customWidth="1"/>
    <col min="33" max="33" width="17.28515625" style="242" customWidth="1"/>
    <col min="34" max="35" width="16.7109375" style="98" customWidth="1"/>
    <col min="36" max="36" width="16.5703125" style="98" bestFit="1" customWidth="1"/>
    <col min="37" max="37" width="13.5703125" style="98" customWidth="1"/>
    <col min="38" max="16384" width="8.85546875" style="98"/>
  </cols>
  <sheetData>
    <row r="9" spans="3:37" ht="63.75" customHeight="1">
      <c r="D9" s="204" t="s">
        <v>44</v>
      </c>
      <c r="E9" s="204"/>
      <c r="F9" s="10"/>
      <c r="H9" s="109"/>
      <c r="I9" s="109"/>
      <c r="J9" s="109"/>
      <c r="K9" s="109"/>
      <c r="L9" s="109"/>
      <c r="M9" s="109"/>
      <c r="N9" s="109"/>
    </row>
    <row r="10" spans="3:37" ht="24" customHeight="1"/>
    <row r="11" spans="3:37" ht="63.75" thickBot="1">
      <c r="C11" s="110" t="s">
        <v>1233</v>
      </c>
      <c r="D11" s="309" t="s">
        <v>414</v>
      </c>
      <c r="E11" s="309" t="s">
        <v>415</v>
      </c>
      <c r="F11" s="93" t="s">
        <v>47</v>
      </c>
      <c r="G11" s="93" t="s">
        <v>48</v>
      </c>
      <c r="H11" s="93" t="s">
        <v>49</v>
      </c>
      <c r="I11" s="93" t="s">
        <v>50</v>
      </c>
      <c r="J11" s="93" t="s">
        <v>51</v>
      </c>
      <c r="K11" s="93" t="s">
        <v>52</v>
      </c>
      <c r="L11" s="93" t="s">
        <v>53</v>
      </c>
      <c r="M11" s="93" t="s">
        <v>54</v>
      </c>
      <c r="N11" s="93" t="s">
        <v>55</v>
      </c>
      <c r="O11" s="93" t="s">
        <v>56</v>
      </c>
      <c r="P11" s="93" t="s">
        <v>57</v>
      </c>
      <c r="Q11" s="93" t="s">
        <v>58</v>
      </c>
      <c r="R11" s="93" t="s">
        <v>59</v>
      </c>
      <c r="S11" s="93" t="s">
        <v>60</v>
      </c>
      <c r="T11" s="93" t="s">
        <v>61</v>
      </c>
      <c r="U11" s="93" t="s">
        <v>62</v>
      </c>
      <c r="V11" s="93" t="s">
        <v>63</v>
      </c>
      <c r="W11" s="93" t="s">
        <v>64</v>
      </c>
      <c r="X11" s="93" t="s">
        <v>65</v>
      </c>
      <c r="Y11" s="93" t="s">
        <v>66</v>
      </c>
      <c r="Z11" s="163" t="s">
        <v>257</v>
      </c>
      <c r="AA11" s="93" t="s">
        <v>280</v>
      </c>
      <c r="AB11" s="163" t="s">
        <v>305</v>
      </c>
      <c r="AC11" s="163" t="s">
        <v>321</v>
      </c>
      <c r="AD11" s="163" t="s">
        <v>349</v>
      </c>
      <c r="AE11" s="163" t="s">
        <v>357</v>
      </c>
      <c r="AF11" s="163" t="s">
        <v>373</v>
      </c>
      <c r="AG11" s="277" t="s">
        <v>388</v>
      </c>
      <c r="AH11" s="277" t="s">
        <v>403</v>
      </c>
      <c r="AI11" s="163" t="s">
        <v>603</v>
      </c>
      <c r="AJ11" s="163" t="s">
        <v>1104</v>
      </c>
      <c r="AK11" s="277" t="s">
        <v>1268</v>
      </c>
    </row>
    <row r="12" spans="3:37" ht="39" customHeight="1" thickBot="1">
      <c r="C12" s="52">
        <f t="shared" ref="C12:C43" si="0">1+C11</f>
        <v>1</v>
      </c>
      <c r="D12" s="41" t="s">
        <v>1193</v>
      </c>
      <c r="E12" s="41" t="s">
        <v>1194</v>
      </c>
      <c r="F12" s="53" t="s">
        <v>5</v>
      </c>
      <c r="G12" s="53" t="s">
        <v>5</v>
      </c>
      <c r="H12" s="53" t="s">
        <v>5</v>
      </c>
      <c r="I12" s="53" t="s">
        <v>5</v>
      </c>
      <c r="J12" s="53" t="s">
        <v>5</v>
      </c>
      <c r="K12" s="57" t="s">
        <v>5</v>
      </c>
      <c r="L12" s="57" t="s">
        <v>5</v>
      </c>
      <c r="M12" s="53" t="s">
        <v>5</v>
      </c>
      <c r="N12" s="55" t="s">
        <v>5</v>
      </c>
      <c r="O12" s="55" t="s">
        <v>5</v>
      </c>
      <c r="P12" s="55" t="s">
        <v>5</v>
      </c>
      <c r="Q12" s="55" t="s">
        <v>5</v>
      </c>
      <c r="R12" s="55" t="s">
        <v>5</v>
      </c>
      <c r="S12" s="55" t="s">
        <v>5</v>
      </c>
      <c r="T12" s="55" t="s">
        <v>5</v>
      </c>
      <c r="U12" s="27">
        <v>2.8980877059851626</v>
      </c>
      <c r="V12" s="27">
        <v>2.2035843939676569</v>
      </c>
      <c r="W12" s="58">
        <v>1.3299740658770092</v>
      </c>
      <c r="X12" s="58">
        <v>3.619171825262832</v>
      </c>
      <c r="Y12" s="58">
        <v>1.0698258293972629</v>
      </c>
      <c r="Z12" s="169">
        <v>0.72382785444712616</v>
      </c>
      <c r="AA12" s="55">
        <v>0.48946088919700953</v>
      </c>
      <c r="AB12" s="203">
        <v>8.3557505246133854E-2</v>
      </c>
      <c r="AC12" s="203">
        <v>8.2516926062173535E-2</v>
      </c>
      <c r="AD12" s="240">
        <v>6.5841815693068295E-2</v>
      </c>
      <c r="AE12" s="258" t="s">
        <v>5</v>
      </c>
      <c r="AF12" s="203" t="s">
        <v>5</v>
      </c>
      <c r="AG12" s="203" t="s">
        <v>5</v>
      </c>
      <c r="AH12" s="240" t="s">
        <v>5</v>
      </c>
      <c r="AI12" s="55" t="s">
        <v>5</v>
      </c>
      <c r="AJ12" s="251" t="s">
        <v>5</v>
      </c>
      <c r="AK12" s="289" t="s">
        <v>5</v>
      </c>
    </row>
    <row r="13" spans="3:37" ht="39" customHeight="1" thickBot="1">
      <c r="C13" s="52">
        <f t="shared" si="0"/>
        <v>2</v>
      </c>
      <c r="D13" s="41" t="s">
        <v>1196</v>
      </c>
      <c r="E13" s="41" t="s">
        <v>1197</v>
      </c>
      <c r="F13" s="53">
        <v>1.43</v>
      </c>
      <c r="G13" s="53">
        <v>1.54</v>
      </c>
      <c r="H13" s="53">
        <v>1.43</v>
      </c>
      <c r="I13" s="53">
        <v>1.32</v>
      </c>
      <c r="J13" s="53">
        <v>1.2492453703455251</v>
      </c>
      <c r="K13" s="29">
        <v>1.3321734594090417</v>
      </c>
      <c r="L13" s="29">
        <v>1.3177052326492429</v>
      </c>
      <c r="M13" s="53">
        <v>1.3759537324285547</v>
      </c>
      <c r="N13" s="29">
        <v>1.3751132154422496</v>
      </c>
      <c r="O13" s="29">
        <v>1.3046584712310967</v>
      </c>
      <c r="P13" s="29">
        <v>1.3281975845633063</v>
      </c>
      <c r="Q13" s="29">
        <v>1.4641869522513886</v>
      </c>
      <c r="R13" s="29">
        <v>1.4671412873444676</v>
      </c>
      <c r="S13" s="96">
        <v>1.4871621998795175</v>
      </c>
      <c r="T13" s="96">
        <v>1.3849577745985571</v>
      </c>
      <c r="U13" s="29">
        <v>1.4008833235811653</v>
      </c>
      <c r="V13" s="29">
        <v>1.3827265522303906</v>
      </c>
      <c r="W13" s="53">
        <v>1.4286374483138162</v>
      </c>
      <c r="X13" s="53">
        <v>1.3766518104434946</v>
      </c>
      <c r="Y13" s="53">
        <v>1.3596598243820173</v>
      </c>
      <c r="Z13" s="256">
        <v>1.4149124752791391</v>
      </c>
      <c r="AA13" s="53" t="s">
        <v>5</v>
      </c>
      <c r="AB13" s="257" t="s">
        <v>5</v>
      </c>
      <c r="AC13" s="257" t="s">
        <v>5</v>
      </c>
      <c r="AD13" s="257" t="s">
        <v>5</v>
      </c>
      <c r="AE13" s="258" t="s">
        <v>5</v>
      </c>
      <c r="AF13" s="203" t="s">
        <v>5</v>
      </c>
      <c r="AG13" s="203" t="s">
        <v>5</v>
      </c>
      <c r="AH13" s="240" t="s">
        <v>5</v>
      </c>
      <c r="AI13" s="55" t="s">
        <v>5</v>
      </c>
      <c r="AJ13" s="240" t="s">
        <v>5</v>
      </c>
      <c r="AK13" s="480" t="s">
        <v>5</v>
      </c>
    </row>
    <row r="14" spans="3:37" ht="39" customHeight="1" thickBot="1">
      <c r="C14" s="52">
        <f t="shared" si="0"/>
        <v>3</v>
      </c>
      <c r="D14" s="41" t="s">
        <v>598</v>
      </c>
      <c r="E14" s="41" t="s">
        <v>599</v>
      </c>
      <c r="F14" s="53">
        <v>4.7699999999999996</v>
      </c>
      <c r="G14" s="53">
        <v>5.64</v>
      </c>
      <c r="H14" s="53">
        <v>5.51</v>
      </c>
      <c r="I14" s="53">
        <v>6.32</v>
      </c>
      <c r="J14" s="53">
        <v>5.2806014119432927</v>
      </c>
      <c r="K14" s="57">
        <v>6.1336368725627217</v>
      </c>
      <c r="L14" s="57">
        <v>6.1495294910860379</v>
      </c>
      <c r="M14" s="53">
        <v>7.1158440850213021</v>
      </c>
      <c r="N14" s="27">
        <v>5.9826629281219601</v>
      </c>
      <c r="O14" s="27">
        <v>6.381661897343335</v>
      </c>
      <c r="P14" s="27">
        <v>5.7162340966289094</v>
      </c>
      <c r="Q14" s="27">
        <v>4.2086827255335795</v>
      </c>
      <c r="R14" s="27">
        <v>1.9657699580838235</v>
      </c>
      <c r="S14" s="56">
        <v>2.3416381483750026</v>
      </c>
      <c r="T14" s="56">
        <v>2.3294521690779217</v>
      </c>
      <c r="U14" s="27">
        <v>0</v>
      </c>
      <c r="V14" s="27" t="s">
        <v>5</v>
      </c>
      <c r="W14" s="55" t="s">
        <v>5</v>
      </c>
      <c r="X14" s="55" t="s">
        <v>5</v>
      </c>
      <c r="Y14" s="55" t="s">
        <v>5</v>
      </c>
      <c r="Z14" s="55" t="s">
        <v>5</v>
      </c>
      <c r="AA14" s="55" t="s">
        <v>5</v>
      </c>
      <c r="AB14" s="203" t="s">
        <v>5</v>
      </c>
      <c r="AC14" s="203" t="s">
        <v>5</v>
      </c>
      <c r="AD14" s="203" t="s">
        <v>5</v>
      </c>
      <c r="AE14" s="258" t="s">
        <v>5</v>
      </c>
      <c r="AF14" s="203" t="s">
        <v>5</v>
      </c>
      <c r="AG14" s="203" t="s">
        <v>5</v>
      </c>
      <c r="AH14" s="240" t="s">
        <v>5</v>
      </c>
      <c r="AI14" s="55" t="s">
        <v>5</v>
      </c>
      <c r="AJ14" s="251" t="s">
        <v>5</v>
      </c>
      <c r="AK14" s="289" t="s">
        <v>5</v>
      </c>
    </row>
    <row r="15" spans="3:37" ht="39" customHeight="1" thickBot="1">
      <c r="C15" s="52">
        <f t="shared" si="0"/>
        <v>4</v>
      </c>
      <c r="D15" s="41" t="s">
        <v>1157</v>
      </c>
      <c r="E15" s="41" t="s">
        <v>600</v>
      </c>
      <c r="F15" s="53">
        <v>3.32</v>
      </c>
      <c r="G15" s="53">
        <v>1.93</v>
      </c>
      <c r="H15" s="53">
        <v>1.67</v>
      </c>
      <c r="I15" s="53">
        <v>1.42</v>
      </c>
      <c r="J15" s="53">
        <v>1.2017799644969172</v>
      </c>
      <c r="K15" s="57">
        <v>1.0109142469364518</v>
      </c>
      <c r="L15" s="57">
        <v>2.2186076752406576</v>
      </c>
      <c r="M15" s="53">
        <v>2.0284187425727405</v>
      </c>
      <c r="N15" s="27">
        <v>1.5926426182582529</v>
      </c>
      <c r="O15" s="27">
        <v>1.4567096682373091</v>
      </c>
      <c r="P15" s="27">
        <v>1.5300959181080451</v>
      </c>
      <c r="Q15" s="27">
        <v>1.2036067288752152</v>
      </c>
      <c r="R15" s="27">
        <v>0.93006625816991428</v>
      </c>
      <c r="S15" s="56">
        <v>0.45254966193801754</v>
      </c>
      <c r="T15" s="56">
        <v>-0.1134555065309579</v>
      </c>
      <c r="U15" s="27">
        <v>-0.62995135822907522</v>
      </c>
      <c r="V15" s="27">
        <v>-1.1934848687915216</v>
      </c>
      <c r="W15" s="55" t="s">
        <v>5</v>
      </c>
      <c r="X15" s="55" t="s">
        <v>5</v>
      </c>
      <c r="Y15" s="55" t="s">
        <v>5</v>
      </c>
      <c r="Z15" s="55" t="s">
        <v>5</v>
      </c>
      <c r="AA15" s="55" t="s">
        <v>5</v>
      </c>
      <c r="AB15" s="203" t="s">
        <v>5</v>
      </c>
      <c r="AC15" s="203" t="s">
        <v>5</v>
      </c>
      <c r="AD15" s="203" t="s">
        <v>5</v>
      </c>
      <c r="AE15" s="258" t="s">
        <v>5</v>
      </c>
      <c r="AF15" s="203" t="s">
        <v>5</v>
      </c>
      <c r="AG15" s="203" t="s">
        <v>5</v>
      </c>
      <c r="AH15" s="240" t="s">
        <v>5</v>
      </c>
      <c r="AI15" s="55" t="s">
        <v>5</v>
      </c>
      <c r="AJ15" s="240" t="s">
        <v>5</v>
      </c>
      <c r="AK15" s="289" t="s">
        <v>5</v>
      </c>
    </row>
    <row r="16" spans="3:37" ht="39" customHeight="1" thickBot="1">
      <c r="C16" s="52">
        <f t="shared" si="0"/>
        <v>5</v>
      </c>
      <c r="D16" s="41" t="s">
        <v>601</v>
      </c>
      <c r="E16" s="41" t="s">
        <v>602</v>
      </c>
      <c r="F16" s="53">
        <v>1.25</v>
      </c>
      <c r="G16" s="53">
        <v>1.26</v>
      </c>
      <c r="H16" s="53">
        <v>1.26</v>
      </c>
      <c r="I16" s="53">
        <v>1.25</v>
      </c>
      <c r="J16" s="53">
        <v>1.2196302908101953</v>
      </c>
      <c r="K16" s="57">
        <v>1.2058818039229147</v>
      </c>
      <c r="L16" s="57">
        <v>1.2954751864783092</v>
      </c>
      <c r="M16" s="53">
        <v>1.3220341720881701</v>
      </c>
      <c r="N16" s="27">
        <v>1.2878928323717351</v>
      </c>
      <c r="O16" s="27">
        <v>1.0726214782532462</v>
      </c>
      <c r="P16" s="27">
        <v>1.0517616474349856</v>
      </c>
      <c r="Q16" s="27">
        <v>1.0433793400690152</v>
      </c>
      <c r="R16" s="27">
        <v>1.4320890724360793</v>
      </c>
      <c r="S16" s="56">
        <v>0.8254226335905982</v>
      </c>
      <c r="T16" s="56">
        <v>0.85883862560109248</v>
      </c>
      <c r="U16" s="27">
        <v>0.93388077458887686</v>
      </c>
      <c r="V16" s="27" t="s">
        <v>5</v>
      </c>
      <c r="W16" s="55" t="s">
        <v>5</v>
      </c>
      <c r="X16" s="55" t="s">
        <v>5</v>
      </c>
      <c r="Y16" s="55" t="s">
        <v>5</v>
      </c>
      <c r="Z16" s="55" t="s">
        <v>5</v>
      </c>
      <c r="AA16" s="55" t="s">
        <v>5</v>
      </c>
      <c r="AB16" s="203" t="s">
        <v>5</v>
      </c>
      <c r="AC16" s="203" t="s">
        <v>5</v>
      </c>
      <c r="AD16" s="203" t="s">
        <v>5</v>
      </c>
      <c r="AE16" s="258" t="s">
        <v>5</v>
      </c>
      <c r="AF16" s="203" t="s">
        <v>5</v>
      </c>
      <c r="AG16" s="203" t="s">
        <v>5</v>
      </c>
      <c r="AH16" s="240" t="s">
        <v>5</v>
      </c>
      <c r="AI16" s="55" t="s">
        <v>5</v>
      </c>
      <c r="AJ16" s="251" t="s">
        <v>5</v>
      </c>
      <c r="AK16" s="289" t="s">
        <v>5</v>
      </c>
    </row>
    <row r="17" spans="3:37" ht="39" customHeight="1" thickBot="1">
      <c r="C17" s="52">
        <f t="shared" si="0"/>
        <v>6</v>
      </c>
      <c r="D17" s="41" t="s">
        <v>1163</v>
      </c>
      <c r="E17" s="41" t="s">
        <v>1164</v>
      </c>
      <c r="F17" s="53">
        <v>1.21</v>
      </c>
      <c r="G17" s="53">
        <v>1.23</v>
      </c>
      <c r="H17" s="53">
        <v>1.23</v>
      </c>
      <c r="I17" s="53">
        <v>1.19</v>
      </c>
      <c r="J17" s="53">
        <v>1.1656050596989174</v>
      </c>
      <c r="K17" s="57">
        <v>1.0551955701720448</v>
      </c>
      <c r="L17" s="57">
        <v>1.324160464757193</v>
      </c>
      <c r="M17" s="53">
        <v>1.0458211102904471</v>
      </c>
      <c r="N17" s="27">
        <v>1.177937233392863</v>
      </c>
      <c r="O17" s="27">
        <v>1.1826915600993289</v>
      </c>
      <c r="P17" s="27">
        <v>1.1914799546904298</v>
      </c>
      <c r="Q17" s="27">
        <v>1.1714860541527945</v>
      </c>
      <c r="R17" s="27">
        <v>1.1847342400804368</v>
      </c>
      <c r="S17" s="56">
        <v>1.1793842887100101</v>
      </c>
      <c r="T17" s="56">
        <v>1.1694788334354176</v>
      </c>
      <c r="U17" s="27">
        <v>1.1302916437159642</v>
      </c>
      <c r="V17" s="27">
        <v>0.79181809913658618</v>
      </c>
      <c r="W17" s="55">
        <v>0.790787403684035</v>
      </c>
      <c r="X17" s="55">
        <v>1.0713724599934131</v>
      </c>
      <c r="Y17" s="55">
        <v>1.065215394401918</v>
      </c>
      <c r="Z17" s="55">
        <v>0</v>
      </c>
      <c r="AA17" s="55" t="s">
        <v>5</v>
      </c>
      <c r="AB17" s="203" t="s">
        <v>5</v>
      </c>
      <c r="AC17" s="203" t="s">
        <v>5</v>
      </c>
      <c r="AD17" s="203" t="s">
        <v>5</v>
      </c>
      <c r="AE17" s="258" t="s">
        <v>5</v>
      </c>
      <c r="AF17" s="203" t="s">
        <v>5</v>
      </c>
      <c r="AG17" s="203" t="s">
        <v>5</v>
      </c>
      <c r="AH17" s="240" t="s">
        <v>5</v>
      </c>
      <c r="AI17" s="55" t="s">
        <v>5</v>
      </c>
      <c r="AJ17" s="240" t="s">
        <v>5</v>
      </c>
      <c r="AK17" s="289" t="s">
        <v>5</v>
      </c>
    </row>
    <row r="18" spans="3:37" ht="39" customHeight="1" thickBot="1">
      <c r="C18" s="52">
        <f t="shared" si="0"/>
        <v>7</v>
      </c>
      <c r="D18" s="41" t="s">
        <v>574</v>
      </c>
      <c r="E18" s="41" t="s">
        <v>575</v>
      </c>
      <c r="F18" s="53" t="s">
        <v>5</v>
      </c>
      <c r="G18" s="53" t="s">
        <v>5</v>
      </c>
      <c r="H18" s="53" t="s">
        <v>5</v>
      </c>
      <c r="I18" s="53" t="s">
        <v>5</v>
      </c>
      <c r="J18" s="53" t="s">
        <v>5</v>
      </c>
      <c r="K18" s="57" t="s">
        <v>5</v>
      </c>
      <c r="L18" s="57" t="s">
        <v>5</v>
      </c>
      <c r="M18" s="53" t="s">
        <v>5</v>
      </c>
      <c r="N18" s="27" t="s">
        <v>5</v>
      </c>
      <c r="O18" s="27" t="s">
        <v>5</v>
      </c>
      <c r="P18" s="27" t="s">
        <v>5</v>
      </c>
      <c r="Q18" s="27" t="s">
        <v>5</v>
      </c>
      <c r="R18" s="27" t="s">
        <v>5</v>
      </c>
      <c r="S18" s="56" t="s">
        <v>5</v>
      </c>
      <c r="T18" s="56" t="s">
        <v>5</v>
      </c>
      <c r="U18" s="27" t="s">
        <v>5</v>
      </c>
      <c r="V18" s="27" t="s">
        <v>5</v>
      </c>
      <c r="W18" s="55" t="s">
        <v>5</v>
      </c>
      <c r="X18" s="55" t="s">
        <v>5</v>
      </c>
      <c r="Y18" s="55" t="s">
        <v>5</v>
      </c>
      <c r="Z18" s="55" t="s">
        <v>5</v>
      </c>
      <c r="AA18" s="55" t="s">
        <v>5</v>
      </c>
      <c r="AB18" s="203" t="s">
        <v>5</v>
      </c>
      <c r="AC18" s="203">
        <v>0.31438582990575309</v>
      </c>
      <c r="AD18" s="240">
        <v>0.1942791929740012</v>
      </c>
      <c r="AE18" s="251">
        <v>0.16734077390610541</v>
      </c>
      <c r="AF18" s="240">
        <v>0.13842072713932332</v>
      </c>
      <c r="AG18" s="240">
        <v>0.1206623166962681</v>
      </c>
      <c r="AH18" s="461">
        <v>0.12</v>
      </c>
      <c r="AI18" s="461">
        <v>0.11959955791469633</v>
      </c>
      <c r="AJ18" s="289" t="s">
        <v>5</v>
      </c>
      <c r="AK18" s="289" t="s">
        <v>5</v>
      </c>
    </row>
    <row r="19" spans="3:37" ht="39" customHeight="1" thickBot="1">
      <c r="C19" s="52">
        <f t="shared" si="0"/>
        <v>8</v>
      </c>
      <c r="D19" s="41" t="s">
        <v>580</v>
      </c>
      <c r="E19" s="41" t="s">
        <v>581</v>
      </c>
      <c r="F19" s="53">
        <v>6.9</v>
      </c>
      <c r="G19" s="53">
        <v>11.85</v>
      </c>
      <c r="H19" s="53">
        <v>11.62</v>
      </c>
      <c r="I19" s="53">
        <v>11.62</v>
      </c>
      <c r="J19" s="53">
        <v>11.35722595912471</v>
      </c>
      <c r="K19" s="57">
        <v>11.787006325242409</v>
      </c>
      <c r="L19" s="57">
        <v>11.517793490306195</v>
      </c>
      <c r="M19" s="53">
        <v>11.612034955375831</v>
      </c>
      <c r="N19" s="27">
        <v>10.429794435579893</v>
      </c>
      <c r="O19" s="27">
        <v>10.242819200103343</v>
      </c>
      <c r="P19" s="27">
        <v>10.528693927983641</v>
      </c>
      <c r="Q19" s="27">
        <v>10.640924256263395</v>
      </c>
      <c r="R19" s="27">
        <v>8.5107720648072576</v>
      </c>
      <c r="S19" s="27">
        <v>8.4131438869752522</v>
      </c>
      <c r="T19" s="27">
        <v>8.2306885691041387</v>
      </c>
      <c r="U19" s="27">
        <v>8.0972475728802973</v>
      </c>
      <c r="V19" s="27">
        <v>5.3838599466289496</v>
      </c>
      <c r="W19" s="27">
        <v>7.344326675082077</v>
      </c>
      <c r="X19" s="27">
        <v>7.2337088225004136</v>
      </c>
      <c r="Y19" s="27">
        <v>7.2119757940731031</v>
      </c>
      <c r="Z19" s="55">
        <v>7.1013068658724849</v>
      </c>
      <c r="AA19" s="55">
        <v>7.8777820357754349</v>
      </c>
      <c r="AB19" s="203">
        <v>1.0936331053378641</v>
      </c>
      <c r="AC19" s="203">
        <v>1.1039627561172447</v>
      </c>
      <c r="AD19" s="240">
        <v>0.9903100909413759</v>
      </c>
      <c r="AE19" s="251">
        <v>1.0374525364211074</v>
      </c>
      <c r="AF19" s="240">
        <v>1.0326295280563405</v>
      </c>
      <c r="AG19" s="240">
        <v>0.11369565186057799</v>
      </c>
      <c r="AH19" s="461">
        <v>0.11</v>
      </c>
      <c r="AI19" s="461">
        <v>0.35073585342212532</v>
      </c>
      <c r="AJ19" s="461">
        <v>0.35258057812819482</v>
      </c>
      <c r="AK19" s="450">
        <v>2.4879594073965516</v>
      </c>
    </row>
    <row r="20" spans="3:37" ht="39" customHeight="1" thickBot="1">
      <c r="C20" s="52">
        <f t="shared" si="0"/>
        <v>9</v>
      </c>
      <c r="D20" s="41" t="s">
        <v>446</v>
      </c>
      <c r="E20" s="41" t="s">
        <v>447</v>
      </c>
      <c r="F20" s="53">
        <v>20.75</v>
      </c>
      <c r="G20" s="53">
        <v>17.75</v>
      </c>
      <c r="H20" s="53">
        <v>16.649999999999999</v>
      </c>
      <c r="I20" s="29">
        <v>16.82</v>
      </c>
      <c r="J20" s="29">
        <v>17.055819063784433</v>
      </c>
      <c r="K20" s="57">
        <v>14.305167913331729</v>
      </c>
      <c r="L20" s="57">
        <v>9.9552864968231063</v>
      </c>
      <c r="M20" s="29">
        <v>10.429288948186912</v>
      </c>
      <c r="N20" s="27">
        <v>9.8704100964480883</v>
      </c>
      <c r="O20" s="27">
        <v>10.89261884785164</v>
      </c>
      <c r="P20" s="27">
        <v>12.788597769066788</v>
      </c>
      <c r="Q20" s="27">
        <v>7.5729308835988896</v>
      </c>
      <c r="R20" s="27">
        <v>6.3783811012467293</v>
      </c>
      <c r="S20" s="56">
        <v>8.9627726949435118</v>
      </c>
      <c r="T20" s="56">
        <v>13.548369170295526</v>
      </c>
      <c r="U20" s="27">
        <v>12.937187906861574</v>
      </c>
      <c r="V20" s="27">
        <v>11.664150726805792</v>
      </c>
      <c r="W20" s="27">
        <v>15.198329545480014</v>
      </c>
      <c r="X20" s="27">
        <v>15.660557766302851</v>
      </c>
      <c r="Y20" s="27">
        <v>14.565133082230631</v>
      </c>
      <c r="Z20" s="55">
        <v>11.924359673314395</v>
      </c>
      <c r="AA20" s="55">
        <v>13.468757118791791</v>
      </c>
      <c r="AB20" s="203">
        <v>2.2530707148511708</v>
      </c>
      <c r="AC20" s="203">
        <v>2.1972513822668884</v>
      </c>
      <c r="AD20" s="240">
        <v>2.0659334697613665</v>
      </c>
      <c r="AE20" s="251">
        <v>2.2216762453174685</v>
      </c>
      <c r="AF20" s="240">
        <v>2.2460655347559979</v>
      </c>
      <c r="AG20" s="240">
        <v>2.253410350201833</v>
      </c>
      <c r="AH20" s="461">
        <v>2.23</v>
      </c>
      <c r="AI20" s="461">
        <v>2.4414253015517988</v>
      </c>
      <c r="AJ20" s="450">
        <v>2.4387401580373744</v>
      </c>
      <c r="AK20" s="450">
        <v>2.3772702365426643</v>
      </c>
    </row>
    <row r="21" spans="3:37" ht="39" customHeight="1" thickBot="1">
      <c r="C21" s="52">
        <f t="shared" si="0"/>
        <v>10</v>
      </c>
      <c r="D21" s="41" t="s">
        <v>448</v>
      </c>
      <c r="E21" s="41" t="s">
        <v>449</v>
      </c>
      <c r="F21" s="53" t="s">
        <v>5</v>
      </c>
      <c r="G21" s="53" t="s">
        <v>5</v>
      </c>
      <c r="H21" s="53" t="s">
        <v>5</v>
      </c>
      <c r="I21" s="29" t="s">
        <v>5</v>
      </c>
      <c r="J21" s="29" t="s">
        <v>5</v>
      </c>
      <c r="K21" s="57" t="s">
        <v>5</v>
      </c>
      <c r="L21" s="57" t="s">
        <v>5</v>
      </c>
      <c r="M21" s="29" t="s">
        <v>5</v>
      </c>
      <c r="N21" s="27" t="s">
        <v>5</v>
      </c>
      <c r="O21" s="55" t="s">
        <v>5</v>
      </c>
      <c r="P21" s="55" t="s">
        <v>5</v>
      </c>
      <c r="Q21" s="55" t="s">
        <v>5</v>
      </c>
      <c r="R21" s="27">
        <v>8.4130167471497828</v>
      </c>
      <c r="S21" s="56">
        <v>9.7491977188515442</v>
      </c>
      <c r="T21" s="56">
        <v>9.7898387123810977</v>
      </c>
      <c r="U21" s="27">
        <v>1.2057507277134658</v>
      </c>
      <c r="V21" s="27">
        <v>9.4160037916460322</v>
      </c>
      <c r="W21" s="58">
        <v>10.798538719552198</v>
      </c>
      <c r="X21" s="58">
        <v>11.027188355339888</v>
      </c>
      <c r="Y21" s="58">
        <v>10.889100095459652</v>
      </c>
      <c r="Z21" s="169">
        <v>9.9033821094983328</v>
      </c>
      <c r="AA21" s="55">
        <v>12.08592565504037</v>
      </c>
      <c r="AB21" s="203">
        <v>1.945001048883604</v>
      </c>
      <c r="AC21" s="203">
        <v>2.1527712446421012</v>
      </c>
      <c r="AD21" s="240">
        <v>2.1536728544486352</v>
      </c>
      <c r="AE21" s="251">
        <v>2.1669274099592042</v>
      </c>
      <c r="AF21" s="240">
        <v>2.1160986162110533</v>
      </c>
      <c r="AG21" s="240">
        <v>2.1468324556497476</v>
      </c>
      <c r="AH21" s="461">
        <v>2.19</v>
      </c>
      <c r="AI21" s="461">
        <v>2.05314016834489</v>
      </c>
      <c r="AJ21" s="461">
        <v>1.9789434235287842</v>
      </c>
      <c r="AK21" s="450">
        <v>1.9482102897603426</v>
      </c>
    </row>
    <row r="22" spans="3:37" ht="39" customHeight="1" thickBot="1">
      <c r="C22" s="52">
        <f t="shared" si="0"/>
        <v>11</v>
      </c>
      <c r="D22" s="41" t="s">
        <v>450</v>
      </c>
      <c r="E22" s="41" t="s">
        <v>451</v>
      </c>
      <c r="F22" s="53">
        <v>11.37</v>
      </c>
      <c r="G22" s="53">
        <v>2.73</v>
      </c>
      <c r="H22" s="53">
        <v>10.11</v>
      </c>
      <c r="I22" s="29">
        <v>9.8699999999999992</v>
      </c>
      <c r="J22" s="29">
        <v>9.5018834559129797</v>
      </c>
      <c r="K22" s="57">
        <v>13.43952678530429</v>
      </c>
      <c r="L22" s="57">
        <v>12.796190456345579</v>
      </c>
      <c r="M22" s="29">
        <v>12.66065250543212</v>
      </c>
      <c r="N22" s="27">
        <v>12.947496897376912</v>
      </c>
      <c r="O22" s="27">
        <v>10.84994844720063</v>
      </c>
      <c r="P22" s="27">
        <v>10.991374366936595</v>
      </c>
      <c r="Q22" s="27">
        <v>10.625043846315739</v>
      </c>
      <c r="R22" s="27">
        <v>10.466044213683329</v>
      </c>
      <c r="S22" s="27">
        <v>10.798942234040315</v>
      </c>
      <c r="T22" s="27">
        <v>10.495125025575266</v>
      </c>
      <c r="U22" s="27">
        <v>10.743130657815399</v>
      </c>
      <c r="V22" s="27">
        <v>10.841355570737637</v>
      </c>
      <c r="W22" s="58">
        <v>11.042143394803247</v>
      </c>
      <c r="X22" s="58">
        <v>9.0586619127667962</v>
      </c>
      <c r="Y22" s="58">
        <v>12.15284468626567</v>
      </c>
      <c r="Z22" s="169">
        <v>12.004043779063204</v>
      </c>
      <c r="AA22" s="55">
        <v>12.299396355025015</v>
      </c>
      <c r="AB22" s="203">
        <v>1.9058678811442413</v>
      </c>
      <c r="AC22" s="203">
        <v>1.8355121055548862</v>
      </c>
      <c r="AD22" s="240">
        <v>1.944463896536879</v>
      </c>
      <c r="AE22" s="251">
        <v>2.0156671069722032</v>
      </c>
      <c r="AF22" s="240">
        <v>1.9589353074885074</v>
      </c>
      <c r="AG22" s="240">
        <v>1.9485198861189736</v>
      </c>
      <c r="AH22" s="461">
        <v>1.93</v>
      </c>
      <c r="AI22" s="461">
        <v>1.9758231701695885</v>
      </c>
      <c r="AJ22" s="450">
        <v>2.1686938033024852</v>
      </c>
      <c r="AK22" s="450">
        <v>1.8801781458599989</v>
      </c>
    </row>
    <row r="23" spans="3:37" ht="39" customHeight="1" thickBot="1">
      <c r="C23" s="52">
        <f t="shared" si="0"/>
        <v>12</v>
      </c>
      <c r="D23" s="41" t="s">
        <v>456</v>
      </c>
      <c r="E23" s="41" t="s">
        <v>457</v>
      </c>
      <c r="F23" s="53">
        <v>8.42</v>
      </c>
      <c r="G23" s="53">
        <v>9.43</v>
      </c>
      <c r="H23" s="53">
        <v>8.69</v>
      </c>
      <c r="I23" s="53">
        <v>8.76</v>
      </c>
      <c r="J23" s="53">
        <v>7.8673587203812456</v>
      </c>
      <c r="K23" s="57">
        <v>9.4076069691672402</v>
      </c>
      <c r="L23" s="57">
        <v>5.8175797489835981</v>
      </c>
      <c r="M23" s="53">
        <v>5.9355526181261338</v>
      </c>
      <c r="N23" s="27">
        <v>7.0862434551651106</v>
      </c>
      <c r="O23" s="27">
        <v>7.7561270695594953</v>
      </c>
      <c r="P23" s="27">
        <v>7.4261855238588064</v>
      </c>
      <c r="Q23" s="27">
        <v>8.1797037002011237</v>
      </c>
      <c r="R23" s="27">
        <v>8.0146627973664373</v>
      </c>
      <c r="S23" s="56">
        <v>8.6082585717770179</v>
      </c>
      <c r="T23" s="56">
        <v>8.2561636698451792</v>
      </c>
      <c r="U23" s="27">
        <v>7.5587242565664274</v>
      </c>
      <c r="V23" s="27">
        <v>7.9939814008096137</v>
      </c>
      <c r="W23" s="27">
        <v>7.1490998157664363</v>
      </c>
      <c r="X23" s="27">
        <v>4.0608567681935881</v>
      </c>
      <c r="Y23" s="27">
        <v>5.3840996440848068</v>
      </c>
      <c r="Z23" s="55">
        <v>5.9339441536606721</v>
      </c>
      <c r="AA23" s="55">
        <v>6.7815182967351202</v>
      </c>
      <c r="AB23" s="203">
        <v>0.22470614241640793</v>
      </c>
      <c r="AC23" s="203">
        <v>0.92787326985328</v>
      </c>
      <c r="AD23" s="240">
        <v>1.0672462945799599</v>
      </c>
      <c r="AE23" s="251">
        <v>1.3120667056494522</v>
      </c>
      <c r="AF23" s="240">
        <v>1.3201182947156662</v>
      </c>
      <c r="AG23" s="240">
        <v>1.2765540310383214</v>
      </c>
      <c r="AH23" s="461">
        <v>1.35</v>
      </c>
      <c r="AI23" s="461">
        <v>1.5635004581569556</v>
      </c>
      <c r="AJ23" s="461">
        <v>1.5534651090959188</v>
      </c>
      <c r="AK23" s="450">
        <v>1.564227805259734</v>
      </c>
    </row>
    <row r="24" spans="3:37" ht="39" customHeight="1" thickBot="1">
      <c r="C24" s="52">
        <f t="shared" si="0"/>
        <v>13</v>
      </c>
      <c r="D24" s="41" t="s">
        <v>444</v>
      </c>
      <c r="E24" s="41" t="s">
        <v>445</v>
      </c>
      <c r="F24" s="53">
        <v>12.41</v>
      </c>
      <c r="G24" s="53">
        <v>11.13</v>
      </c>
      <c r="H24" s="53">
        <v>11.47</v>
      </c>
      <c r="I24" s="29">
        <v>12.03</v>
      </c>
      <c r="J24" s="29">
        <v>7.313462900875999</v>
      </c>
      <c r="K24" s="57">
        <v>7.8471269246450026</v>
      </c>
      <c r="L24" s="57">
        <v>7.9966534787770573</v>
      </c>
      <c r="M24" s="29">
        <v>8.129016169826496</v>
      </c>
      <c r="N24" s="27">
        <v>8.6559740253255271</v>
      </c>
      <c r="O24" s="27">
        <v>10.61057733921065</v>
      </c>
      <c r="P24" s="27">
        <v>10.990133660741623</v>
      </c>
      <c r="Q24" s="59" t="s">
        <v>5</v>
      </c>
      <c r="R24" s="27">
        <v>11.360632330719229</v>
      </c>
      <c r="S24" s="56">
        <v>11.506423390996513</v>
      </c>
      <c r="T24" s="56">
        <v>11.327046178295555</v>
      </c>
      <c r="U24" s="27">
        <v>9.8880033912081728</v>
      </c>
      <c r="V24" s="27">
        <v>11.323108649822313</v>
      </c>
      <c r="W24" s="27">
        <v>11.503395464103267</v>
      </c>
      <c r="X24" s="27">
        <v>11.484230299635776</v>
      </c>
      <c r="Y24" s="27">
        <v>12.283842811476772</v>
      </c>
      <c r="Z24" s="55">
        <v>12.79294845903425</v>
      </c>
      <c r="AA24" s="55">
        <v>13.954728300469318</v>
      </c>
      <c r="AB24" s="203">
        <v>2.0128225303251095</v>
      </c>
      <c r="AC24" s="203">
        <v>2.1146647495956561</v>
      </c>
      <c r="AD24" s="240">
        <v>2.2470747675847877</v>
      </c>
      <c r="AE24" s="251">
        <v>2.520231723178985</v>
      </c>
      <c r="AF24" s="240">
        <v>2.610233181211552</v>
      </c>
      <c r="AG24" s="240">
        <v>2.6951661218646392</v>
      </c>
      <c r="AH24" s="461">
        <v>2.7</v>
      </c>
      <c r="AI24" s="461">
        <v>2.3573597935367605</v>
      </c>
      <c r="AJ24" s="450">
        <v>1.5622151660293571</v>
      </c>
      <c r="AK24" s="450">
        <v>1.5484813244317308</v>
      </c>
    </row>
    <row r="25" spans="3:37" ht="39" customHeight="1" thickBot="1">
      <c r="C25" s="52">
        <f t="shared" si="0"/>
        <v>14</v>
      </c>
      <c r="D25" s="41" t="s">
        <v>462</v>
      </c>
      <c r="E25" s="41" t="s">
        <v>463</v>
      </c>
      <c r="F25" s="53">
        <v>5</v>
      </c>
      <c r="G25" s="53">
        <v>4.07</v>
      </c>
      <c r="H25" s="53">
        <v>4.04</v>
      </c>
      <c r="I25" s="53">
        <v>13.35</v>
      </c>
      <c r="J25" s="29">
        <v>13.425758919041465</v>
      </c>
      <c r="K25" s="57">
        <v>12.790159824291843</v>
      </c>
      <c r="L25" s="57">
        <v>11.002442099829121</v>
      </c>
      <c r="M25" s="29">
        <v>9.4068054414161306</v>
      </c>
      <c r="N25" s="27">
        <v>4.5945847958493733</v>
      </c>
      <c r="O25" s="27">
        <v>8.3003464897181853</v>
      </c>
      <c r="P25" s="27">
        <v>6.2216232993475789</v>
      </c>
      <c r="Q25" s="27">
        <v>9.3804538871808294</v>
      </c>
      <c r="R25" s="27">
        <v>10.868803883412358</v>
      </c>
      <c r="S25" s="27">
        <v>11.950701977606736</v>
      </c>
      <c r="T25" s="27">
        <v>4.9170668418005823</v>
      </c>
      <c r="U25" s="27">
        <v>11.578294954434844</v>
      </c>
      <c r="V25" s="27">
        <v>12.94346185813275</v>
      </c>
      <c r="W25" s="58">
        <v>14.983968111665687</v>
      </c>
      <c r="X25" s="58">
        <v>15.0592530299083</v>
      </c>
      <c r="Y25" s="58">
        <v>14.897181954203921</v>
      </c>
      <c r="Z25" s="169">
        <v>14.408232069474016</v>
      </c>
      <c r="AA25" s="55">
        <v>13.687432091641885</v>
      </c>
      <c r="AB25" s="203">
        <v>2.1151155240799104</v>
      </c>
      <c r="AC25" s="203">
        <v>1.5418733687103521</v>
      </c>
      <c r="AD25" s="240">
        <v>1.2986527843691882</v>
      </c>
      <c r="AE25" s="251">
        <v>1.3642490049477209</v>
      </c>
      <c r="AF25" s="240">
        <v>1.266580873753683</v>
      </c>
      <c r="AG25" s="240">
        <v>1.1822656826997124</v>
      </c>
      <c r="AH25" s="461">
        <v>0.36</v>
      </c>
      <c r="AI25" s="461">
        <v>1.1338522817617154</v>
      </c>
      <c r="AJ25" s="461">
        <v>1.2065637382407126</v>
      </c>
      <c r="AK25" s="450">
        <v>1.2540221220978816</v>
      </c>
    </row>
    <row r="26" spans="3:37" ht="39" customHeight="1" thickBot="1">
      <c r="C26" s="52">
        <f t="shared" si="0"/>
        <v>15</v>
      </c>
      <c r="D26" s="41" t="s">
        <v>454</v>
      </c>
      <c r="E26" s="41" t="s">
        <v>455</v>
      </c>
      <c r="F26" s="252" t="s">
        <v>5</v>
      </c>
      <c r="G26" s="252" t="s">
        <v>5</v>
      </c>
      <c r="H26" s="252" t="s">
        <v>5</v>
      </c>
      <c r="I26" s="252" t="s">
        <v>5</v>
      </c>
      <c r="J26" s="252" t="s">
        <v>5</v>
      </c>
      <c r="K26" s="254" t="s">
        <v>5</v>
      </c>
      <c r="L26" s="254" t="s">
        <v>5</v>
      </c>
      <c r="M26" s="252" t="s">
        <v>5</v>
      </c>
      <c r="N26" s="59" t="s">
        <v>5</v>
      </c>
      <c r="O26" s="59" t="s">
        <v>5</v>
      </c>
      <c r="P26" s="59" t="s">
        <v>5</v>
      </c>
      <c r="Q26" s="59" t="s">
        <v>5</v>
      </c>
      <c r="R26" s="59" t="s">
        <v>5</v>
      </c>
      <c r="S26" s="59" t="s">
        <v>5</v>
      </c>
      <c r="T26" s="56">
        <v>9.0342684369162232</v>
      </c>
      <c r="U26" s="27">
        <v>14.620786551930129</v>
      </c>
      <c r="V26" s="27">
        <v>15.191729840681974</v>
      </c>
      <c r="W26" s="58">
        <v>16.117012182897032</v>
      </c>
      <c r="X26" s="58">
        <v>14.659970567223196</v>
      </c>
      <c r="Y26" s="58">
        <v>14.398003559836161</v>
      </c>
      <c r="Z26" s="169">
        <v>13.92135705560362</v>
      </c>
      <c r="AA26" s="55">
        <v>11.286446546389783</v>
      </c>
      <c r="AB26" s="203">
        <v>2.173857879151198</v>
      </c>
      <c r="AC26" s="203">
        <v>2.4087972396489836</v>
      </c>
      <c r="AD26" s="240">
        <v>2.4541624633996806</v>
      </c>
      <c r="AE26" s="251">
        <v>2.517337647873084</v>
      </c>
      <c r="AF26" s="240">
        <v>1.4867185113574963</v>
      </c>
      <c r="AG26" s="240">
        <v>1.4583180758784438</v>
      </c>
      <c r="AH26" s="461">
        <v>1.4</v>
      </c>
      <c r="AI26" s="461">
        <v>1.4547505182985718</v>
      </c>
      <c r="AJ26" s="450">
        <v>1.3049444756766484</v>
      </c>
      <c r="AK26" s="450">
        <v>1.2157693202067026</v>
      </c>
    </row>
    <row r="27" spans="3:37" ht="39" customHeight="1" thickBot="1">
      <c r="C27" s="52">
        <f t="shared" si="0"/>
        <v>16</v>
      </c>
      <c r="D27" s="41" t="s">
        <v>460</v>
      </c>
      <c r="E27" s="41" t="s">
        <v>461</v>
      </c>
      <c r="F27" s="53">
        <v>4.5</v>
      </c>
      <c r="G27" s="53">
        <v>4.66</v>
      </c>
      <c r="H27" s="53">
        <v>4.66</v>
      </c>
      <c r="I27" s="29">
        <v>4.33</v>
      </c>
      <c r="J27" s="29">
        <v>4.3958989939916355</v>
      </c>
      <c r="K27" s="57">
        <v>4.5852949776233523</v>
      </c>
      <c r="L27" s="57">
        <v>3.688040704936046</v>
      </c>
      <c r="M27" s="29">
        <v>4.7130067297959597</v>
      </c>
      <c r="N27" s="27">
        <v>5.0876252619994835</v>
      </c>
      <c r="O27" s="27">
        <v>4.6625477219423397</v>
      </c>
      <c r="P27" s="27">
        <v>4.6577705071137965</v>
      </c>
      <c r="Q27" s="27">
        <v>4.5399684417118724</v>
      </c>
      <c r="R27" s="27">
        <v>4.7738829124895616</v>
      </c>
      <c r="S27" s="56">
        <v>4.6291869832725041</v>
      </c>
      <c r="T27" s="56">
        <v>4.3451064249033848</v>
      </c>
      <c r="U27" s="27">
        <v>6.2618471156103928</v>
      </c>
      <c r="V27" s="27">
        <v>6.1672727608315308</v>
      </c>
      <c r="W27" s="27">
        <v>5.4161180267105449</v>
      </c>
      <c r="X27" s="27">
        <v>4.9076570604649756</v>
      </c>
      <c r="Y27" s="27">
        <v>4.4684851852849077</v>
      </c>
      <c r="Z27" s="55">
        <v>4.8086939299000937</v>
      </c>
      <c r="AA27" s="55">
        <v>5.3861594779700885</v>
      </c>
      <c r="AB27" s="203">
        <v>1.0928191560799267</v>
      </c>
      <c r="AC27" s="203">
        <v>1.0393263783514934</v>
      </c>
      <c r="AD27" s="240">
        <v>1.2200585211562454</v>
      </c>
      <c r="AE27" s="251">
        <v>1.0439498490923607</v>
      </c>
      <c r="AF27" s="240">
        <v>1.1345780673755419</v>
      </c>
      <c r="AG27" s="240">
        <v>1.2319831321130494</v>
      </c>
      <c r="AH27" s="461">
        <v>1.27</v>
      </c>
      <c r="AI27" s="461">
        <v>1.1733987386228544</v>
      </c>
      <c r="AJ27" s="461">
        <v>1.1426189577134962</v>
      </c>
      <c r="AK27" s="450">
        <v>1.1256774531739813</v>
      </c>
    </row>
    <row r="28" spans="3:37" ht="39" customHeight="1" thickBot="1">
      <c r="C28" s="52">
        <f t="shared" si="0"/>
        <v>17</v>
      </c>
      <c r="D28" s="41" t="s">
        <v>458</v>
      </c>
      <c r="E28" s="41" t="s">
        <v>459</v>
      </c>
      <c r="F28" s="53" t="s">
        <v>5</v>
      </c>
      <c r="G28" s="53" t="s">
        <v>5</v>
      </c>
      <c r="H28" s="53" t="s">
        <v>5</v>
      </c>
      <c r="I28" s="53" t="s">
        <v>5</v>
      </c>
      <c r="J28" s="53" t="s">
        <v>5</v>
      </c>
      <c r="K28" s="57">
        <v>7.0232564133064379</v>
      </c>
      <c r="L28" s="57">
        <v>11.281958824130417</v>
      </c>
      <c r="M28" s="53">
        <v>11.275518485956358</v>
      </c>
      <c r="N28" s="27">
        <v>10.196782939379764</v>
      </c>
      <c r="O28" s="27">
        <v>9.4080026264884982</v>
      </c>
      <c r="P28" s="27">
        <v>9.6466071928625965</v>
      </c>
      <c r="Q28" s="27">
        <v>10.304369892450989</v>
      </c>
      <c r="R28" s="27">
        <v>11.811160215830331</v>
      </c>
      <c r="S28" s="56">
        <v>9.0560143696603355</v>
      </c>
      <c r="T28" s="56">
        <v>9.4555172647916415</v>
      </c>
      <c r="U28" s="27">
        <v>9.9171021113883793</v>
      </c>
      <c r="V28" s="27">
        <v>6.6579824773745209</v>
      </c>
      <c r="W28" s="27">
        <v>8.2699851445267694</v>
      </c>
      <c r="X28" s="27">
        <v>9.5165720142197916</v>
      </c>
      <c r="Y28" s="27">
        <v>9.2888801596105388</v>
      </c>
      <c r="Z28" s="55">
        <v>7.6973327543133028</v>
      </c>
      <c r="AA28" s="55">
        <v>6.854604495266198</v>
      </c>
      <c r="AB28" s="203">
        <v>1.0639665689134259</v>
      </c>
      <c r="AC28" s="203">
        <v>1.0593405807898999</v>
      </c>
      <c r="AD28" s="240">
        <v>1.0696839120778294</v>
      </c>
      <c r="AE28" s="251">
        <v>1.135567152794178</v>
      </c>
      <c r="AF28" s="240">
        <v>1.1599834345783455</v>
      </c>
      <c r="AG28" s="240">
        <v>1.2690727290311095</v>
      </c>
      <c r="AH28" s="461">
        <v>1.29</v>
      </c>
      <c r="AI28" s="461">
        <v>1.1478555429517323</v>
      </c>
      <c r="AJ28" s="450">
        <v>1.0549776965882522</v>
      </c>
      <c r="AK28" s="450">
        <v>1.0621691578269816</v>
      </c>
    </row>
    <row r="29" spans="3:37" ht="39" customHeight="1" thickBot="1">
      <c r="C29" s="52">
        <f t="shared" si="0"/>
        <v>18</v>
      </c>
      <c r="D29" s="41" t="s">
        <v>615</v>
      </c>
      <c r="E29" s="53" t="s">
        <v>619</v>
      </c>
      <c r="F29" s="53" t="s">
        <v>5</v>
      </c>
      <c r="G29" s="53" t="s">
        <v>5</v>
      </c>
      <c r="H29" s="53" t="s">
        <v>5</v>
      </c>
      <c r="I29" s="53" t="s">
        <v>5</v>
      </c>
      <c r="J29" s="53" t="s">
        <v>5</v>
      </c>
      <c r="K29" s="253" t="s">
        <v>5</v>
      </c>
      <c r="L29" s="253" t="s">
        <v>5</v>
      </c>
      <c r="M29" s="53" t="s">
        <v>5</v>
      </c>
      <c r="N29" s="55" t="s">
        <v>5</v>
      </c>
      <c r="O29" s="55" t="s">
        <v>5</v>
      </c>
      <c r="P29" s="55" t="s">
        <v>5</v>
      </c>
      <c r="Q29" s="55" t="s">
        <v>5</v>
      </c>
      <c r="R29" s="55" t="s">
        <v>5</v>
      </c>
      <c r="S29" s="55" t="s">
        <v>5</v>
      </c>
      <c r="T29" s="55" t="s">
        <v>5</v>
      </c>
      <c r="U29" s="55" t="s">
        <v>5</v>
      </c>
      <c r="V29" s="55" t="s">
        <v>5</v>
      </c>
      <c r="W29" s="55" t="s">
        <v>5</v>
      </c>
      <c r="X29" s="55" t="s">
        <v>5</v>
      </c>
      <c r="Y29" s="55" t="s">
        <v>5</v>
      </c>
      <c r="Z29" s="55" t="s">
        <v>5</v>
      </c>
      <c r="AA29" s="55" t="s">
        <v>5</v>
      </c>
      <c r="AB29" s="55" t="s">
        <v>5</v>
      </c>
      <c r="AC29" s="55" t="s">
        <v>5</v>
      </c>
      <c r="AD29" s="55" t="s">
        <v>5</v>
      </c>
      <c r="AE29" s="289" t="s">
        <v>5</v>
      </c>
      <c r="AF29" s="55" t="s">
        <v>5</v>
      </c>
      <c r="AG29" s="55" t="s">
        <v>5</v>
      </c>
      <c r="AH29" s="203" t="s">
        <v>5</v>
      </c>
      <c r="AI29" s="461">
        <v>1.2043059511572687</v>
      </c>
      <c r="AJ29" s="461">
        <v>0.85958343115622959</v>
      </c>
      <c r="AK29" s="450">
        <v>1.0556064514230812</v>
      </c>
    </row>
    <row r="30" spans="3:37" ht="39" customHeight="1" thickBot="1">
      <c r="C30" s="52">
        <f t="shared" si="0"/>
        <v>19</v>
      </c>
      <c r="D30" s="41" t="s">
        <v>483</v>
      </c>
      <c r="E30" s="41" t="s">
        <v>484</v>
      </c>
      <c r="F30" s="53" t="s">
        <v>5</v>
      </c>
      <c r="G30" s="53" t="s">
        <v>5</v>
      </c>
      <c r="H30" s="53" t="s">
        <v>5</v>
      </c>
      <c r="I30" s="53" t="s">
        <v>5</v>
      </c>
      <c r="J30" s="53" t="s">
        <v>5</v>
      </c>
      <c r="K30" s="253" t="s">
        <v>5</v>
      </c>
      <c r="L30" s="253" t="s">
        <v>5</v>
      </c>
      <c r="M30" s="53" t="s">
        <v>5</v>
      </c>
      <c r="N30" s="55" t="s">
        <v>5</v>
      </c>
      <c r="O30" s="55" t="s">
        <v>5</v>
      </c>
      <c r="P30" s="55" t="s">
        <v>5</v>
      </c>
      <c r="Q30" s="55" t="s">
        <v>5</v>
      </c>
      <c r="R30" s="55" t="s">
        <v>5</v>
      </c>
      <c r="S30" s="55" t="s">
        <v>5</v>
      </c>
      <c r="T30" s="55" t="s">
        <v>5</v>
      </c>
      <c r="U30" s="55" t="s">
        <v>5</v>
      </c>
      <c r="V30" s="55" t="s">
        <v>5</v>
      </c>
      <c r="W30" s="55" t="s">
        <v>5</v>
      </c>
      <c r="X30" s="55" t="s">
        <v>5</v>
      </c>
      <c r="Y30" s="55" t="s">
        <v>5</v>
      </c>
      <c r="Z30" s="55" t="s">
        <v>5</v>
      </c>
      <c r="AA30" s="55" t="s">
        <v>5</v>
      </c>
      <c r="AB30" s="55" t="s">
        <v>5</v>
      </c>
      <c r="AC30" s="55" t="s">
        <v>5</v>
      </c>
      <c r="AD30" s="55" t="s">
        <v>5</v>
      </c>
      <c r="AE30" s="289" t="s">
        <v>5</v>
      </c>
      <c r="AF30" s="55" t="s">
        <v>5</v>
      </c>
      <c r="AG30" s="240">
        <v>0.4751353711434016</v>
      </c>
      <c r="AH30" s="461">
        <v>1.43</v>
      </c>
      <c r="AI30" s="461">
        <v>1.1616789427138414</v>
      </c>
      <c r="AJ30" s="450">
        <v>1.020917282003398</v>
      </c>
      <c r="AK30" s="450">
        <v>1.0397143885091191</v>
      </c>
    </row>
    <row r="31" spans="3:37" ht="39" customHeight="1" thickBot="1">
      <c r="C31" s="472">
        <f t="shared" si="0"/>
        <v>20</v>
      </c>
      <c r="D31" s="473" t="s">
        <v>848</v>
      </c>
      <c r="E31" s="474" t="s">
        <v>867</v>
      </c>
      <c r="F31" s="53" t="s">
        <v>5</v>
      </c>
      <c r="G31" s="53" t="s">
        <v>5</v>
      </c>
      <c r="H31" s="53" t="s">
        <v>5</v>
      </c>
      <c r="I31" s="53" t="s">
        <v>5</v>
      </c>
      <c r="J31" s="29" t="s">
        <v>5</v>
      </c>
      <c r="K31" s="57" t="s">
        <v>5</v>
      </c>
      <c r="L31" s="57" t="s">
        <v>5</v>
      </c>
      <c r="M31" s="29" t="s">
        <v>5</v>
      </c>
      <c r="N31" s="27" t="s">
        <v>5</v>
      </c>
      <c r="O31" s="27" t="s">
        <v>5</v>
      </c>
      <c r="P31" s="27" t="s">
        <v>5</v>
      </c>
      <c r="Q31" s="27" t="s">
        <v>5</v>
      </c>
      <c r="R31" s="27" t="s">
        <v>5</v>
      </c>
      <c r="S31" s="56" t="s">
        <v>5</v>
      </c>
      <c r="T31" s="56" t="s">
        <v>5</v>
      </c>
      <c r="U31" s="27" t="s">
        <v>5</v>
      </c>
      <c r="V31" s="27" t="s">
        <v>5</v>
      </c>
      <c r="W31" s="55" t="s">
        <v>5</v>
      </c>
      <c r="X31" s="55" t="s">
        <v>5</v>
      </c>
      <c r="Y31" s="55" t="s">
        <v>5</v>
      </c>
      <c r="Z31" s="55" t="s">
        <v>5</v>
      </c>
      <c r="AA31" s="55" t="s">
        <v>5</v>
      </c>
      <c r="AB31" s="203" t="s">
        <v>5</v>
      </c>
      <c r="AC31" s="55" t="s">
        <v>5</v>
      </c>
      <c r="AD31" s="55" t="s">
        <v>5</v>
      </c>
      <c r="AE31" s="289" t="s">
        <v>5</v>
      </c>
      <c r="AF31" s="55" t="s">
        <v>5</v>
      </c>
      <c r="AG31" s="240" t="s">
        <v>5</v>
      </c>
      <c r="AH31" s="475" t="s">
        <v>5</v>
      </c>
      <c r="AI31" s="48" t="s">
        <v>5</v>
      </c>
      <c r="AJ31" s="240" t="s">
        <v>5</v>
      </c>
      <c r="AK31" s="230">
        <v>1.01889477712233</v>
      </c>
    </row>
    <row r="32" spans="3:37" ht="39" customHeight="1" thickBot="1">
      <c r="C32" s="52">
        <f t="shared" si="0"/>
        <v>21</v>
      </c>
      <c r="D32" s="41" t="s">
        <v>464</v>
      </c>
      <c r="E32" s="41" t="s">
        <v>465</v>
      </c>
      <c r="F32" s="53">
        <v>4.9800000000000004</v>
      </c>
      <c r="G32" s="53">
        <v>2.96</v>
      </c>
      <c r="H32" s="53">
        <v>2.75</v>
      </c>
      <c r="I32" s="53">
        <v>2.4900000000000002</v>
      </c>
      <c r="J32" s="53">
        <v>2.0516390959715873</v>
      </c>
      <c r="K32" s="57">
        <v>1.2496382184008248</v>
      </c>
      <c r="L32" s="57">
        <v>1.5863482171461698</v>
      </c>
      <c r="M32" s="53">
        <v>1.3374469186745854</v>
      </c>
      <c r="N32" s="27">
        <v>2.0927660407919437</v>
      </c>
      <c r="O32" s="27">
        <v>4.9501698907902689</v>
      </c>
      <c r="P32" s="27">
        <v>4.5671600873653508</v>
      </c>
      <c r="Q32" s="27">
        <v>5.5286966817411596</v>
      </c>
      <c r="R32" s="27">
        <v>6.9503265709667774</v>
      </c>
      <c r="S32" s="56">
        <v>5.6787525767616378</v>
      </c>
      <c r="T32" s="56">
        <v>6.8183284406546862</v>
      </c>
      <c r="U32" s="27">
        <v>6.0246843235948724</v>
      </c>
      <c r="V32" s="27">
        <v>9.0891856967522227</v>
      </c>
      <c r="W32" s="27">
        <v>7.9343977917167656</v>
      </c>
      <c r="X32" s="27">
        <v>5.0027875441697685</v>
      </c>
      <c r="Y32" s="27">
        <v>9.6850572567355915</v>
      </c>
      <c r="Z32" s="55">
        <v>5.9189306267516271</v>
      </c>
      <c r="AA32" s="55">
        <v>5.7534477091994525</v>
      </c>
      <c r="AB32" s="203">
        <v>1.1818100752121337</v>
      </c>
      <c r="AC32" s="203">
        <v>1.2632013348197419</v>
      </c>
      <c r="AD32" s="240">
        <v>1.1309288092976992</v>
      </c>
      <c r="AE32" s="251">
        <v>1.013789929095507</v>
      </c>
      <c r="AF32" s="240">
        <v>1.0309871865780915</v>
      </c>
      <c r="AG32" s="240">
        <v>1.0054579796283472</v>
      </c>
      <c r="AH32" s="461">
        <v>1.35</v>
      </c>
      <c r="AI32" s="461">
        <v>1.1434313291620815</v>
      </c>
      <c r="AJ32" s="450">
        <v>1.1197817407190553</v>
      </c>
      <c r="AK32" s="450">
        <v>0.99305760454514724</v>
      </c>
    </row>
    <row r="33" spans="3:37" ht="39" customHeight="1" thickBot="1">
      <c r="C33" s="52">
        <f t="shared" si="0"/>
        <v>22</v>
      </c>
      <c r="D33" s="41" t="s">
        <v>782</v>
      </c>
      <c r="E33" s="53" t="s">
        <v>1103</v>
      </c>
      <c r="F33" s="53" t="s">
        <v>5</v>
      </c>
      <c r="G33" s="53" t="s">
        <v>5</v>
      </c>
      <c r="H33" s="53" t="s">
        <v>5</v>
      </c>
      <c r="I33" s="53" t="s">
        <v>5</v>
      </c>
      <c r="J33" s="53" t="s">
        <v>5</v>
      </c>
      <c r="K33" s="253" t="s">
        <v>5</v>
      </c>
      <c r="L33" s="253" t="s">
        <v>5</v>
      </c>
      <c r="M33" s="53" t="s">
        <v>5</v>
      </c>
      <c r="N33" s="55" t="s">
        <v>5</v>
      </c>
      <c r="O33" s="55" t="s">
        <v>5</v>
      </c>
      <c r="P33" s="55" t="s">
        <v>5</v>
      </c>
      <c r="Q33" s="55" t="s">
        <v>5</v>
      </c>
      <c r="R33" s="55" t="s">
        <v>5</v>
      </c>
      <c r="S33" s="55" t="s">
        <v>5</v>
      </c>
      <c r="T33" s="55" t="s">
        <v>5</v>
      </c>
      <c r="U33" s="55" t="s">
        <v>5</v>
      </c>
      <c r="V33" s="55" t="s">
        <v>5</v>
      </c>
      <c r="W33" s="55" t="s">
        <v>5</v>
      </c>
      <c r="X33" s="55" t="s">
        <v>5</v>
      </c>
      <c r="Y33" s="55" t="s">
        <v>5</v>
      </c>
      <c r="Z33" s="55" t="s">
        <v>5</v>
      </c>
      <c r="AA33" s="55" t="s">
        <v>5</v>
      </c>
      <c r="AB33" s="55" t="s">
        <v>5</v>
      </c>
      <c r="AC33" s="55" t="s">
        <v>5</v>
      </c>
      <c r="AD33" s="55" t="s">
        <v>5</v>
      </c>
      <c r="AE33" s="289" t="s">
        <v>5</v>
      </c>
      <c r="AF33" s="55" t="s">
        <v>5</v>
      </c>
      <c r="AG33" s="55" t="s">
        <v>5</v>
      </c>
      <c r="AH33" s="203" t="s">
        <v>5</v>
      </c>
      <c r="AI33" s="203" t="s">
        <v>5</v>
      </c>
      <c r="AJ33" s="461">
        <v>0.81967297604579936</v>
      </c>
      <c r="AK33" s="450">
        <v>0.9833820185906671</v>
      </c>
    </row>
    <row r="34" spans="3:37" ht="39" customHeight="1" thickBot="1">
      <c r="C34" s="52">
        <f t="shared" si="0"/>
        <v>23</v>
      </c>
      <c r="D34" s="41" t="s">
        <v>610</v>
      </c>
      <c r="E34" s="41" t="s">
        <v>609</v>
      </c>
      <c r="F34" s="53">
        <v>7.35</v>
      </c>
      <c r="G34" s="53">
        <v>9.1300000000000008</v>
      </c>
      <c r="H34" s="53">
        <v>5.92</v>
      </c>
      <c r="I34" s="53">
        <v>5.73</v>
      </c>
      <c r="J34" s="53">
        <v>7.1480078514180905</v>
      </c>
      <c r="K34" s="57">
        <v>7.7845383200415812</v>
      </c>
      <c r="L34" s="57">
        <v>8.1178081508413804</v>
      </c>
      <c r="M34" s="53">
        <v>6.4396625121375459</v>
      </c>
      <c r="N34" s="27">
        <v>7.5160658640133082</v>
      </c>
      <c r="O34" s="27">
        <v>8.0816532116247508</v>
      </c>
      <c r="P34" s="27">
        <v>7.7888076352763109</v>
      </c>
      <c r="Q34" s="27">
        <v>7.741174060529926</v>
      </c>
      <c r="R34" s="27">
        <v>7.319528712621465</v>
      </c>
      <c r="S34" s="56">
        <v>8.9009802276519192</v>
      </c>
      <c r="T34" s="56">
        <v>6.1145148028135869</v>
      </c>
      <c r="U34" s="27">
        <v>5.3523826851409355</v>
      </c>
      <c r="V34" s="27">
        <v>6.4104717983866593</v>
      </c>
      <c r="W34" s="27">
        <v>8.2881905555694004</v>
      </c>
      <c r="X34" s="27">
        <v>7.9997291157609141</v>
      </c>
      <c r="Y34" s="27">
        <v>8.5673871439384612</v>
      </c>
      <c r="Z34" s="55">
        <v>8.5289831656237247</v>
      </c>
      <c r="AA34" s="55">
        <v>8.9386465437664739</v>
      </c>
      <c r="AB34" s="203">
        <v>1.3210527532564633</v>
      </c>
      <c r="AC34" s="203">
        <v>0.91077457465873135</v>
      </c>
      <c r="AD34" s="240">
        <v>0.77100936897907912</v>
      </c>
      <c r="AE34" s="251">
        <v>0.93972060235961852</v>
      </c>
      <c r="AF34" s="240">
        <v>0.85901797544401359</v>
      </c>
      <c r="AG34" s="240">
        <v>0.75834406945520527</v>
      </c>
      <c r="AH34" s="461">
        <v>0.74</v>
      </c>
      <c r="AI34" s="461">
        <v>1.0390145705324305</v>
      </c>
      <c r="AJ34" s="450">
        <v>1.0206956561869815</v>
      </c>
      <c r="AK34" s="450">
        <v>0.98317169596210796</v>
      </c>
    </row>
    <row r="35" spans="3:37" ht="39" customHeight="1" thickBot="1">
      <c r="C35" s="52">
        <f t="shared" si="0"/>
        <v>24</v>
      </c>
      <c r="D35" s="41" t="s">
        <v>452</v>
      </c>
      <c r="E35" s="41" t="s">
        <v>453</v>
      </c>
      <c r="F35" s="53" t="s">
        <v>5</v>
      </c>
      <c r="G35" s="53" t="s">
        <v>5</v>
      </c>
      <c r="H35" s="53" t="s">
        <v>5</v>
      </c>
      <c r="I35" s="53" t="s">
        <v>5</v>
      </c>
      <c r="J35" s="53" t="s">
        <v>5</v>
      </c>
      <c r="K35" s="253" t="s">
        <v>5</v>
      </c>
      <c r="L35" s="253" t="s">
        <v>5</v>
      </c>
      <c r="M35" s="53" t="s">
        <v>5</v>
      </c>
      <c r="N35" s="55" t="s">
        <v>5</v>
      </c>
      <c r="O35" s="55" t="s">
        <v>5</v>
      </c>
      <c r="P35" s="55" t="s">
        <v>5</v>
      </c>
      <c r="Q35" s="55" t="s">
        <v>5</v>
      </c>
      <c r="R35" s="27">
        <v>10.326666816955047</v>
      </c>
      <c r="S35" s="56">
        <v>10.385539708493468</v>
      </c>
      <c r="T35" s="56">
        <v>10.21135469664735</v>
      </c>
      <c r="U35" s="27">
        <v>10.275327604793063</v>
      </c>
      <c r="V35" s="27">
        <v>10.321856852247791</v>
      </c>
      <c r="W35" s="27">
        <v>21.352236807645621</v>
      </c>
      <c r="X35" s="27">
        <v>21.020357777287451</v>
      </c>
      <c r="Y35" s="27">
        <v>19.843829490052588</v>
      </c>
      <c r="Z35" s="55">
        <v>21.070827091549347</v>
      </c>
      <c r="AA35" s="55">
        <v>18.883327146025433</v>
      </c>
      <c r="AB35" s="203">
        <v>3.5640804024754518</v>
      </c>
      <c r="AC35" s="203">
        <v>3.591689083569054</v>
      </c>
      <c r="AD35" s="240">
        <v>2.4986182946166209</v>
      </c>
      <c r="AE35" s="251">
        <v>1.9316123503405391</v>
      </c>
      <c r="AF35" s="240">
        <v>1.8636741623550495</v>
      </c>
      <c r="AG35" s="240">
        <v>1.9375185507821151</v>
      </c>
      <c r="AH35" s="461">
        <v>1.9</v>
      </c>
      <c r="AI35" s="461">
        <v>0.95538004103381069</v>
      </c>
      <c r="AJ35" s="461">
        <v>0.95175630610936024</v>
      </c>
      <c r="AK35" s="450">
        <v>0.89480996309960859</v>
      </c>
    </row>
    <row r="36" spans="3:37" ht="39" customHeight="1" thickBot="1">
      <c r="C36" s="52">
        <f t="shared" si="0"/>
        <v>25</v>
      </c>
      <c r="D36" s="41" t="s">
        <v>469</v>
      </c>
      <c r="E36" s="41" t="s">
        <v>470</v>
      </c>
      <c r="F36" s="53" t="s">
        <v>5</v>
      </c>
      <c r="G36" s="53" t="s">
        <v>5</v>
      </c>
      <c r="H36" s="53" t="s">
        <v>5</v>
      </c>
      <c r="I36" s="53" t="s">
        <v>5</v>
      </c>
      <c r="J36" s="53" t="s">
        <v>5</v>
      </c>
      <c r="K36" s="57" t="s">
        <v>5</v>
      </c>
      <c r="L36" s="57" t="s">
        <v>5</v>
      </c>
      <c r="M36" s="53" t="s">
        <v>5</v>
      </c>
      <c r="N36" s="27" t="s">
        <v>5</v>
      </c>
      <c r="O36" s="55" t="s">
        <v>5</v>
      </c>
      <c r="P36" s="27">
        <v>7.2429995241940759</v>
      </c>
      <c r="Q36" s="27">
        <v>6.4599323087480069</v>
      </c>
      <c r="R36" s="27">
        <v>6.3745081100563592</v>
      </c>
      <c r="S36" s="56">
        <v>4.786576358744087</v>
      </c>
      <c r="T36" s="56">
        <v>4.1778015965024293</v>
      </c>
      <c r="U36" s="27">
        <v>6.9666771379778076</v>
      </c>
      <c r="V36" s="27">
        <v>5.4906933346093103</v>
      </c>
      <c r="W36" s="58">
        <v>4.4665554420849158</v>
      </c>
      <c r="X36" s="58">
        <v>5.0564125444851236</v>
      </c>
      <c r="Y36" s="58">
        <v>4.3937410459678228</v>
      </c>
      <c r="Z36" s="169">
        <v>4.9295183661110284</v>
      </c>
      <c r="AA36" s="55">
        <v>3.8318955371944248</v>
      </c>
      <c r="AB36" s="203">
        <v>0.93122104006469753</v>
      </c>
      <c r="AC36" s="203">
        <v>0.81637230652866588</v>
      </c>
      <c r="AD36" s="240">
        <v>1.0258028566857369</v>
      </c>
      <c r="AE36" s="251">
        <v>0.89447059531692052</v>
      </c>
      <c r="AF36" s="240">
        <v>0.83781523025759541</v>
      </c>
      <c r="AG36" s="240">
        <v>0.815834790412164</v>
      </c>
      <c r="AH36" s="461">
        <v>1.06</v>
      </c>
      <c r="AI36" s="461">
        <v>1.17061837282935</v>
      </c>
      <c r="AJ36" s="450">
        <v>1.017866014498124</v>
      </c>
      <c r="AK36" s="450">
        <v>0.8892619139543082</v>
      </c>
    </row>
    <row r="37" spans="3:37" ht="39" customHeight="1" thickBot="1">
      <c r="C37" s="52">
        <f t="shared" si="0"/>
        <v>26</v>
      </c>
      <c r="D37" s="41" t="s">
        <v>477</v>
      </c>
      <c r="E37" s="41" t="s">
        <v>478</v>
      </c>
      <c r="F37" s="53" t="s">
        <v>5</v>
      </c>
      <c r="G37" s="53" t="s">
        <v>5</v>
      </c>
      <c r="H37" s="53" t="s">
        <v>5</v>
      </c>
      <c r="I37" s="53" t="s">
        <v>5</v>
      </c>
      <c r="J37" s="53" t="s">
        <v>5</v>
      </c>
      <c r="K37" s="253" t="s">
        <v>5</v>
      </c>
      <c r="L37" s="253" t="s">
        <v>5</v>
      </c>
      <c r="M37" s="53" t="s">
        <v>5</v>
      </c>
      <c r="N37" s="55" t="s">
        <v>5</v>
      </c>
      <c r="O37" s="55" t="s">
        <v>5</v>
      </c>
      <c r="P37" s="55" t="s">
        <v>5</v>
      </c>
      <c r="Q37" s="55" t="s">
        <v>5</v>
      </c>
      <c r="R37" s="55" t="s">
        <v>5</v>
      </c>
      <c r="S37" s="55" t="s">
        <v>5</v>
      </c>
      <c r="T37" s="55" t="s">
        <v>5</v>
      </c>
      <c r="U37" s="55" t="s">
        <v>5</v>
      </c>
      <c r="V37" s="55" t="s">
        <v>5</v>
      </c>
      <c r="W37" s="55" t="s">
        <v>5</v>
      </c>
      <c r="X37" s="55" t="s">
        <v>5</v>
      </c>
      <c r="Y37" s="55" t="s">
        <v>5</v>
      </c>
      <c r="Z37" s="55" t="s">
        <v>5</v>
      </c>
      <c r="AA37" s="55" t="s">
        <v>5</v>
      </c>
      <c r="AB37" s="55" t="s">
        <v>5</v>
      </c>
      <c r="AC37" s="55" t="s">
        <v>5</v>
      </c>
      <c r="AD37" s="55" t="s">
        <v>5</v>
      </c>
      <c r="AE37" s="289" t="s">
        <v>5</v>
      </c>
      <c r="AF37" s="55" t="s">
        <v>5</v>
      </c>
      <c r="AG37" s="240">
        <v>0.65964162405096827</v>
      </c>
      <c r="AH37" s="461">
        <v>0.53</v>
      </c>
      <c r="AI37" s="461">
        <v>0.84480912096558491</v>
      </c>
      <c r="AJ37" s="461">
        <v>0.78774237542613434</v>
      </c>
      <c r="AK37" s="450">
        <v>0.81771300789998436</v>
      </c>
    </row>
    <row r="38" spans="3:37" ht="39" customHeight="1" thickBot="1">
      <c r="C38" s="52">
        <f t="shared" si="0"/>
        <v>27</v>
      </c>
      <c r="D38" s="41" t="s">
        <v>475</v>
      </c>
      <c r="E38" s="41" t="s">
        <v>476</v>
      </c>
      <c r="F38" s="53">
        <v>4.3099999999999996</v>
      </c>
      <c r="G38" s="53">
        <v>4.5599999999999996</v>
      </c>
      <c r="H38" s="53">
        <v>4.43</v>
      </c>
      <c r="I38" s="53">
        <v>4.3099999999999996</v>
      </c>
      <c r="J38" s="53">
        <v>4.588656073195085</v>
      </c>
      <c r="K38" s="57">
        <v>5.4233585464486387</v>
      </c>
      <c r="L38" s="57">
        <v>3.7976397252839935</v>
      </c>
      <c r="M38" s="53">
        <v>3.5160263847564326</v>
      </c>
      <c r="N38" s="27">
        <v>3.449876482450501</v>
      </c>
      <c r="O38" s="27">
        <v>3.2425702552430447</v>
      </c>
      <c r="P38" s="27">
        <v>3.2508824965994574</v>
      </c>
      <c r="Q38" s="27">
        <v>3.1277818263327868</v>
      </c>
      <c r="R38" s="27">
        <v>3.0210818112075577</v>
      </c>
      <c r="S38" s="56">
        <v>4.874077354114176</v>
      </c>
      <c r="T38" s="56">
        <v>4.957457577991808</v>
      </c>
      <c r="U38" s="27">
        <v>4.7677213627584329</v>
      </c>
      <c r="V38" s="27">
        <v>4.5991012951791932</v>
      </c>
      <c r="W38" s="27">
        <v>4.4689839333436794</v>
      </c>
      <c r="X38" s="27">
        <v>6.051475732485871</v>
      </c>
      <c r="Y38" s="27">
        <v>5.6761315441797384</v>
      </c>
      <c r="Z38" s="55">
        <v>6.1791947566508991</v>
      </c>
      <c r="AA38" s="55">
        <v>6.3595163511489741</v>
      </c>
      <c r="AB38" s="203">
        <v>0.73001609140918333</v>
      </c>
      <c r="AC38" s="203">
        <v>0.71536631413381369</v>
      </c>
      <c r="AD38" s="240">
        <v>0.72353736011884762</v>
      </c>
      <c r="AE38" s="251">
        <v>0.69932586921567763</v>
      </c>
      <c r="AF38" s="240">
        <v>0.69114900787882672</v>
      </c>
      <c r="AG38" s="240">
        <v>0.67341258082223721</v>
      </c>
      <c r="AH38" s="461">
        <v>0.68</v>
      </c>
      <c r="AI38" s="461">
        <v>0.68619394076475537</v>
      </c>
      <c r="AJ38" s="450">
        <v>0.80419067953786716</v>
      </c>
      <c r="AK38" s="450">
        <v>0.78211330840728566</v>
      </c>
    </row>
    <row r="39" spans="3:37" ht="39" customHeight="1" thickBot="1">
      <c r="C39" s="52">
        <f t="shared" si="0"/>
        <v>28</v>
      </c>
      <c r="D39" s="41" t="s">
        <v>471</v>
      </c>
      <c r="E39" s="41" t="s">
        <v>472</v>
      </c>
      <c r="F39" s="53">
        <v>6.11</v>
      </c>
      <c r="G39" s="53">
        <v>6.06</v>
      </c>
      <c r="H39" s="53">
        <v>5.89</v>
      </c>
      <c r="I39" s="53">
        <v>6.21</v>
      </c>
      <c r="J39" s="53">
        <v>6.255940203988378</v>
      </c>
      <c r="K39" s="57">
        <v>5.9406985354447839</v>
      </c>
      <c r="L39" s="57">
        <v>5.9944052355100101</v>
      </c>
      <c r="M39" s="53">
        <v>7.4649472848752545</v>
      </c>
      <c r="N39" s="27">
        <v>8.131707056162087</v>
      </c>
      <c r="O39" s="27">
        <v>7.3899681245549367</v>
      </c>
      <c r="P39" s="29">
        <v>6.2275610474256027</v>
      </c>
      <c r="Q39" s="29">
        <v>5.7441256365613889</v>
      </c>
      <c r="R39" s="29">
        <v>5.8229866705775697</v>
      </c>
      <c r="S39" s="96">
        <v>5.6586330709426846</v>
      </c>
      <c r="T39" s="96">
        <v>5.0068993090145657</v>
      </c>
      <c r="U39" s="27">
        <v>6.6039575430615285</v>
      </c>
      <c r="V39" s="27">
        <v>5.7286228479956955</v>
      </c>
      <c r="W39" s="27">
        <v>4.8137018362994501</v>
      </c>
      <c r="X39" s="27">
        <v>4.5480968714455825</v>
      </c>
      <c r="Y39" s="27">
        <v>5.8554773534945133</v>
      </c>
      <c r="Z39" s="55">
        <v>6.1163619302488872</v>
      </c>
      <c r="AA39" s="55">
        <v>5.0155080732199293</v>
      </c>
      <c r="AB39" s="203">
        <v>0.10580577518004908</v>
      </c>
      <c r="AC39" s="203">
        <v>0.65181144295342819</v>
      </c>
      <c r="AD39" s="240">
        <v>0.64798243316746917</v>
      </c>
      <c r="AE39" s="251">
        <v>0.65357559403586774</v>
      </c>
      <c r="AF39" s="240">
        <v>0.7436043258938686</v>
      </c>
      <c r="AG39" s="240">
        <v>0.74784617894443628</v>
      </c>
      <c r="AH39" s="461">
        <v>0.75</v>
      </c>
      <c r="AI39" s="461">
        <v>0.74932974827891807</v>
      </c>
      <c r="AJ39" s="461">
        <v>0.72989592009817672</v>
      </c>
      <c r="AK39" s="450">
        <v>0.74225925625160172</v>
      </c>
    </row>
    <row r="40" spans="3:37" ht="39" customHeight="1" thickBot="1">
      <c r="C40" s="52">
        <f t="shared" si="0"/>
        <v>29</v>
      </c>
      <c r="D40" s="41" t="s">
        <v>473</v>
      </c>
      <c r="E40" s="41" t="s">
        <v>474</v>
      </c>
      <c r="F40" s="53">
        <v>1.72</v>
      </c>
      <c r="G40" s="53">
        <v>1.79</v>
      </c>
      <c r="H40" s="53">
        <v>2.2599999999999998</v>
      </c>
      <c r="I40" s="53">
        <v>2.2400000000000002</v>
      </c>
      <c r="J40" s="53">
        <v>2.2390236883956351</v>
      </c>
      <c r="K40" s="57">
        <v>2.1896550360849116</v>
      </c>
      <c r="L40" s="57">
        <v>2.207980389807731</v>
      </c>
      <c r="M40" s="53">
        <v>2.1944841132177202</v>
      </c>
      <c r="N40" s="27">
        <v>2.2141887007807606</v>
      </c>
      <c r="O40" s="27">
        <v>2.1892788016962199</v>
      </c>
      <c r="P40" s="29">
        <v>2.5174238283403314</v>
      </c>
      <c r="Q40" s="29">
        <v>2.582049656930467</v>
      </c>
      <c r="R40" s="29">
        <v>2.616698377897559</v>
      </c>
      <c r="S40" s="96">
        <v>2.6297831553057858</v>
      </c>
      <c r="T40" s="96">
        <v>3.9406207872014698</v>
      </c>
      <c r="U40" s="27">
        <v>3.7622197353456088</v>
      </c>
      <c r="V40" s="27">
        <v>3.7652302551050054</v>
      </c>
      <c r="W40" s="58">
        <v>3.3914465264379485</v>
      </c>
      <c r="X40" s="58">
        <v>3.5782281577132342</v>
      </c>
      <c r="Y40" s="58">
        <v>3.5568900545315905</v>
      </c>
      <c r="Z40" s="169">
        <v>3.2264064826382963</v>
      </c>
      <c r="AA40" s="55">
        <v>3.2278228954238921</v>
      </c>
      <c r="AB40" s="203">
        <v>0.67805796625217363</v>
      </c>
      <c r="AC40" s="203">
        <v>0.68915224558076926</v>
      </c>
      <c r="AD40" s="240">
        <v>0.64661995771045777</v>
      </c>
      <c r="AE40" s="251">
        <v>0.65575859226538935</v>
      </c>
      <c r="AF40" s="240">
        <v>0.65000930566594628</v>
      </c>
      <c r="AG40" s="240">
        <v>0.70974926897173973</v>
      </c>
      <c r="AH40" s="461">
        <v>0.69</v>
      </c>
      <c r="AI40" s="461">
        <v>0.71195095862439983</v>
      </c>
      <c r="AJ40" s="450">
        <v>0.69320879453409856</v>
      </c>
      <c r="AK40" s="450">
        <v>0.72826946818239957</v>
      </c>
    </row>
    <row r="41" spans="3:37" ht="39" customHeight="1" thickBot="1">
      <c r="C41" s="52">
        <f t="shared" si="0"/>
        <v>30</v>
      </c>
      <c r="D41" s="41" t="s">
        <v>466</v>
      </c>
      <c r="E41" s="41" t="s">
        <v>467</v>
      </c>
      <c r="F41" s="53">
        <v>3.94</v>
      </c>
      <c r="G41" s="53">
        <v>1.1499999999999999</v>
      </c>
      <c r="H41" s="53">
        <v>3.87</v>
      </c>
      <c r="I41" s="53">
        <v>3.83</v>
      </c>
      <c r="J41" s="53">
        <v>3.8327542913054384</v>
      </c>
      <c r="K41" s="29">
        <v>5.297322692806504</v>
      </c>
      <c r="L41" s="29">
        <v>5.0296800020152439</v>
      </c>
      <c r="M41" s="53">
        <v>5.2761470139509035</v>
      </c>
      <c r="N41" s="29">
        <v>6.1246505560854976</v>
      </c>
      <c r="O41" s="29">
        <v>6.026125477998896</v>
      </c>
      <c r="P41" s="29">
        <v>4.803555112997798</v>
      </c>
      <c r="Q41" s="29">
        <v>5.8848735043134131</v>
      </c>
      <c r="R41" s="29">
        <v>3.0074377011739331</v>
      </c>
      <c r="S41" s="96">
        <v>5.3984897553405222</v>
      </c>
      <c r="T41" s="96">
        <v>5.4090300704234497</v>
      </c>
      <c r="U41" s="29">
        <v>4.9417118282392671</v>
      </c>
      <c r="V41" s="29">
        <v>4.7797973005743657</v>
      </c>
      <c r="W41" s="29">
        <v>5.6864827581568544</v>
      </c>
      <c r="X41" s="29">
        <v>6.295289638583391</v>
      </c>
      <c r="Y41" s="29">
        <v>6.1086954679184817</v>
      </c>
      <c r="Z41" s="53">
        <v>6.0931402220752835</v>
      </c>
      <c r="AA41" s="53">
        <v>7.3324056768053847</v>
      </c>
      <c r="AB41" s="257">
        <v>1.0304369551664476</v>
      </c>
      <c r="AC41" s="257">
        <v>1.0464391445155363</v>
      </c>
      <c r="AD41" s="89">
        <v>0.89610738065058226</v>
      </c>
      <c r="AE41" s="251">
        <v>0.84280392031189255</v>
      </c>
      <c r="AF41" s="240">
        <v>0.83154959240748139</v>
      </c>
      <c r="AG41" s="240">
        <v>0.84183301554618195</v>
      </c>
      <c r="AH41" s="461">
        <v>0.71</v>
      </c>
      <c r="AI41" s="461">
        <v>0.71528501311759973</v>
      </c>
      <c r="AJ41" s="461">
        <v>0.69210852223670072</v>
      </c>
      <c r="AK41" s="450">
        <v>0.67479495624507413</v>
      </c>
    </row>
    <row r="42" spans="3:37" ht="39" customHeight="1" thickBot="1">
      <c r="C42" s="472">
        <f t="shared" si="0"/>
        <v>31</v>
      </c>
      <c r="D42" s="473" t="s">
        <v>707</v>
      </c>
      <c r="E42" s="473" t="s">
        <v>708</v>
      </c>
      <c r="F42" s="53" t="s">
        <v>5</v>
      </c>
      <c r="G42" s="53" t="s">
        <v>5</v>
      </c>
      <c r="H42" s="53" t="s">
        <v>5</v>
      </c>
      <c r="I42" s="53" t="s">
        <v>5</v>
      </c>
      <c r="J42" s="29" t="s">
        <v>5</v>
      </c>
      <c r="K42" s="57" t="s">
        <v>5</v>
      </c>
      <c r="L42" s="57" t="s">
        <v>5</v>
      </c>
      <c r="M42" s="29" t="s">
        <v>5</v>
      </c>
      <c r="N42" s="27" t="s">
        <v>5</v>
      </c>
      <c r="O42" s="27" t="s">
        <v>5</v>
      </c>
      <c r="P42" s="27" t="s">
        <v>5</v>
      </c>
      <c r="Q42" s="27" t="s">
        <v>5</v>
      </c>
      <c r="R42" s="27" t="s">
        <v>5</v>
      </c>
      <c r="S42" s="56" t="s">
        <v>5</v>
      </c>
      <c r="T42" s="56" t="s">
        <v>5</v>
      </c>
      <c r="U42" s="27" t="s">
        <v>5</v>
      </c>
      <c r="V42" s="27" t="s">
        <v>5</v>
      </c>
      <c r="W42" s="55" t="s">
        <v>5</v>
      </c>
      <c r="X42" s="55" t="s">
        <v>5</v>
      </c>
      <c r="Y42" s="55" t="s">
        <v>5</v>
      </c>
      <c r="Z42" s="55" t="s">
        <v>5</v>
      </c>
      <c r="AA42" s="55" t="s">
        <v>5</v>
      </c>
      <c r="AB42" s="203" t="s">
        <v>5</v>
      </c>
      <c r="AC42" s="55" t="s">
        <v>5</v>
      </c>
      <c r="AD42" s="55" t="s">
        <v>5</v>
      </c>
      <c r="AE42" s="289" t="s">
        <v>5</v>
      </c>
      <c r="AF42" s="289" t="s">
        <v>5</v>
      </c>
      <c r="AG42" s="240" t="s">
        <v>5</v>
      </c>
      <c r="AH42" s="475" t="s">
        <v>5</v>
      </c>
      <c r="AI42" s="48" t="s">
        <v>5</v>
      </c>
      <c r="AJ42" s="251" t="s">
        <v>5</v>
      </c>
      <c r="AK42" s="479">
        <v>0.62129933913545921</v>
      </c>
    </row>
    <row r="43" spans="3:37" ht="39" customHeight="1" thickBot="1">
      <c r="C43" s="52">
        <f t="shared" si="0"/>
        <v>32</v>
      </c>
      <c r="D43" s="41" t="s">
        <v>604</v>
      </c>
      <c r="E43" s="41" t="s">
        <v>468</v>
      </c>
      <c r="F43" s="53">
        <v>2.64</v>
      </c>
      <c r="G43" s="53">
        <v>2.27</v>
      </c>
      <c r="H43" s="53">
        <v>2.12</v>
      </c>
      <c r="I43" s="53">
        <v>2.35</v>
      </c>
      <c r="J43" s="53">
        <v>2.7471791295409083</v>
      </c>
      <c r="K43" s="57">
        <v>2.9248261074233599</v>
      </c>
      <c r="L43" s="57">
        <v>3.1816306506015062</v>
      </c>
      <c r="M43" s="53">
        <v>3.0994637825808571</v>
      </c>
      <c r="N43" s="27">
        <v>2.3981888128667683</v>
      </c>
      <c r="O43" s="27">
        <v>2.3363525306083175</v>
      </c>
      <c r="P43" s="27">
        <v>2.7690558978708442</v>
      </c>
      <c r="Q43" s="27">
        <v>2.0361069106848286</v>
      </c>
      <c r="R43" s="27">
        <v>2.2446101876928979</v>
      </c>
      <c r="S43" s="56">
        <v>2.2774492312246251</v>
      </c>
      <c r="T43" s="56">
        <v>1.8565041648729079</v>
      </c>
      <c r="U43" s="27">
        <v>1.4286575278074036</v>
      </c>
      <c r="V43" s="27">
        <v>2.0132193247592456</v>
      </c>
      <c r="W43" s="27">
        <v>1.8964950959469038</v>
      </c>
      <c r="X43" s="27">
        <v>2.0113634731350412</v>
      </c>
      <c r="Y43" s="27">
        <v>2.1376967764592139</v>
      </c>
      <c r="Z43" s="55">
        <v>2.2772323590579293</v>
      </c>
      <c r="AA43" s="55">
        <v>2.3268543041708463</v>
      </c>
      <c r="AB43" s="203">
        <v>0.8597717051060535</v>
      </c>
      <c r="AC43" s="203">
        <v>0.70190971640949595</v>
      </c>
      <c r="AD43" s="240">
        <v>0.90777688549560476</v>
      </c>
      <c r="AE43" s="251">
        <v>0.84353664859031696</v>
      </c>
      <c r="AF43" s="240">
        <v>0.87401792244397114</v>
      </c>
      <c r="AG43" s="240">
        <v>0.83701337572208823</v>
      </c>
      <c r="AH43" s="461">
        <v>0.89</v>
      </c>
      <c r="AI43" s="461">
        <v>0.43337747702620943</v>
      </c>
      <c r="AJ43" s="461">
        <v>0.45714515101098951</v>
      </c>
      <c r="AK43" s="450">
        <v>0.49827464543690891</v>
      </c>
    </row>
    <row r="44" spans="3:37" ht="39" customHeight="1" thickBot="1">
      <c r="C44" s="52">
        <f t="shared" ref="C44:C75" si="1">1+C43</f>
        <v>33</v>
      </c>
      <c r="D44" s="41" t="s">
        <v>501</v>
      </c>
      <c r="E44" s="41" t="s">
        <v>502</v>
      </c>
      <c r="F44" s="53">
        <v>3.61</v>
      </c>
      <c r="G44" s="53">
        <v>3.55</v>
      </c>
      <c r="H44" s="53">
        <v>2.36</v>
      </c>
      <c r="I44" s="53">
        <v>2.87</v>
      </c>
      <c r="J44" s="53">
        <v>3.0461642318938269</v>
      </c>
      <c r="K44" s="57">
        <v>3.1344861216794371</v>
      </c>
      <c r="L44" s="57">
        <v>3.34013729393617</v>
      </c>
      <c r="M44" s="53">
        <v>3.1479572465590642</v>
      </c>
      <c r="N44" s="27">
        <v>3.8351769151765467</v>
      </c>
      <c r="O44" s="27">
        <v>3.9747222333028902</v>
      </c>
      <c r="P44" s="27">
        <v>3.3111437375429134</v>
      </c>
      <c r="Q44" s="27">
        <v>2.8420624837662585</v>
      </c>
      <c r="R44" s="27">
        <v>3.8383231215405753</v>
      </c>
      <c r="S44" s="56">
        <v>3.2196323782446226</v>
      </c>
      <c r="T44" s="56">
        <v>2.2178452523154126</v>
      </c>
      <c r="U44" s="27">
        <v>2.0687136766420635</v>
      </c>
      <c r="V44" s="27">
        <v>2.6114330211742929</v>
      </c>
      <c r="W44" s="27">
        <v>2.602542271105635</v>
      </c>
      <c r="X44" s="27">
        <v>2.8739757619651085</v>
      </c>
      <c r="Y44" s="27">
        <v>3.3874877259804625</v>
      </c>
      <c r="Z44" s="55">
        <v>3.3401845151495428</v>
      </c>
      <c r="AA44" s="55">
        <v>3.7611295485601626</v>
      </c>
      <c r="AB44" s="203">
        <v>0.37453411358312333</v>
      </c>
      <c r="AC44" s="203">
        <v>0.38606637994142312</v>
      </c>
      <c r="AD44" s="240">
        <v>0.3777067385969396</v>
      </c>
      <c r="AE44" s="251">
        <v>0.39917171244875416</v>
      </c>
      <c r="AF44" s="240">
        <v>0.37175573161052389</v>
      </c>
      <c r="AG44" s="240">
        <v>0.35848522917735404</v>
      </c>
      <c r="AH44" s="461">
        <v>0.44</v>
      </c>
      <c r="AI44" s="461">
        <v>0.4604194677342075</v>
      </c>
      <c r="AJ44" s="450">
        <v>0.46017170036728861</v>
      </c>
      <c r="AK44" s="450">
        <v>0.49481015947596729</v>
      </c>
    </row>
    <row r="45" spans="3:37" ht="39" customHeight="1" thickBot="1">
      <c r="C45" s="52">
        <f t="shared" si="1"/>
        <v>34</v>
      </c>
      <c r="D45" s="41" t="s">
        <v>607</v>
      </c>
      <c r="E45" s="41" t="s">
        <v>608</v>
      </c>
      <c r="F45" s="53">
        <v>3.07</v>
      </c>
      <c r="G45" s="53">
        <v>1.44</v>
      </c>
      <c r="H45" s="53">
        <v>2.25</v>
      </c>
      <c r="I45" s="53">
        <v>1.93</v>
      </c>
      <c r="J45" s="53">
        <v>3.0334414087879629</v>
      </c>
      <c r="K45" s="57">
        <v>2.7670431942749016</v>
      </c>
      <c r="L45" s="57">
        <v>3.4408865660281296</v>
      </c>
      <c r="M45" s="53">
        <v>3.0668910987643754</v>
      </c>
      <c r="N45" s="27">
        <v>3.9797399358788415</v>
      </c>
      <c r="O45" s="27">
        <v>5.845706386146909</v>
      </c>
      <c r="P45" s="27">
        <v>6.1181626125836193</v>
      </c>
      <c r="Q45" s="27">
        <v>5.9489222926743501</v>
      </c>
      <c r="R45" s="27">
        <v>6.3087692709214593</v>
      </c>
      <c r="S45" s="56">
        <v>5.8382994315649128</v>
      </c>
      <c r="T45" s="56">
        <v>6.9889892974757801</v>
      </c>
      <c r="U45" s="27">
        <v>5.5792954496169598</v>
      </c>
      <c r="V45" s="27">
        <v>6.4365579761175962</v>
      </c>
      <c r="W45" s="27">
        <v>4.6535063906782028</v>
      </c>
      <c r="X45" s="27">
        <v>6.9236968531159224</v>
      </c>
      <c r="Y45" s="27">
        <v>7.1721667534840607</v>
      </c>
      <c r="Z45" s="55">
        <v>2.3271176262857889</v>
      </c>
      <c r="AA45" s="55">
        <v>5.5217019139428531</v>
      </c>
      <c r="AB45" s="203">
        <v>0.7996354296685162</v>
      </c>
      <c r="AC45" s="203">
        <v>0.76726285315462384</v>
      </c>
      <c r="AD45" s="240">
        <v>0.7572960511508896</v>
      </c>
      <c r="AE45" s="251">
        <v>0.68963330716052951</v>
      </c>
      <c r="AF45" s="240">
        <v>0.66226393245659387</v>
      </c>
      <c r="AG45" s="240">
        <v>0.55586231252132878</v>
      </c>
      <c r="AH45" s="461">
        <v>0.59</v>
      </c>
      <c r="AI45" s="461">
        <v>0.30729907573371712</v>
      </c>
      <c r="AJ45" s="461">
        <v>0.29251298792829761</v>
      </c>
      <c r="AK45" s="450">
        <v>0.45651823172644035</v>
      </c>
    </row>
    <row r="46" spans="3:37" ht="39" customHeight="1" thickBot="1">
      <c r="C46" s="52">
        <f t="shared" si="1"/>
        <v>35</v>
      </c>
      <c r="D46" s="41" t="s">
        <v>499</v>
      </c>
      <c r="E46" s="41" t="s">
        <v>500</v>
      </c>
      <c r="F46" s="53">
        <v>3.86</v>
      </c>
      <c r="G46" s="53">
        <v>3.87</v>
      </c>
      <c r="H46" s="53">
        <v>3.68</v>
      </c>
      <c r="I46" s="53">
        <v>3.63</v>
      </c>
      <c r="J46" s="53">
        <v>3.8007331087070826</v>
      </c>
      <c r="K46" s="57">
        <v>3.6209167744204023</v>
      </c>
      <c r="L46" s="57">
        <v>3.780703763232089</v>
      </c>
      <c r="M46" s="53">
        <v>4.3206188046889311</v>
      </c>
      <c r="N46" s="27">
        <v>3.7518687392829335</v>
      </c>
      <c r="O46" s="27">
        <v>4.2244641390334987</v>
      </c>
      <c r="P46" s="27">
        <v>2.4489645697638163</v>
      </c>
      <c r="Q46" s="27">
        <v>2.6281549059403582</v>
      </c>
      <c r="R46" s="27">
        <v>2.6708765125275993</v>
      </c>
      <c r="S46" s="56">
        <v>2.7401582409180341</v>
      </c>
      <c r="T46" s="56">
        <v>3.4112936838325512</v>
      </c>
      <c r="U46" s="27">
        <v>3.1357322681296114</v>
      </c>
      <c r="V46" s="27">
        <v>3.0365044025313379</v>
      </c>
      <c r="W46" s="27">
        <v>2.8033890144059534</v>
      </c>
      <c r="X46" s="27">
        <v>3.2112472532794722</v>
      </c>
      <c r="Y46" s="27">
        <v>3.2033029726273274</v>
      </c>
      <c r="Z46" s="55">
        <v>3.2400605748270674</v>
      </c>
      <c r="AA46" s="55">
        <v>3.7476245021806447</v>
      </c>
      <c r="AB46" s="203">
        <v>0.44998774884883669</v>
      </c>
      <c r="AC46" s="203">
        <v>0.40718129377026585</v>
      </c>
      <c r="AD46" s="240">
        <v>0.30500559784592846</v>
      </c>
      <c r="AE46" s="251">
        <v>0.35980295638429965</v>
      </c>
      <c r="AF46" s="240">
        <v>0.37133212692324824</v>
      </c>
      <c r="AG46" s="240">
        <v>0.36330947206880781</v>
      </c>
      <c r="AH46" s="461">
        <v>0.37</v>
      </c>
      <c r="AI46" s="461">
        <v>0.41121943049285792</v>
      </c>
      <c r="AJ46" s="450">
        <v>0.44255479892320182</v>
      </c>
      <c r="AK46" s="450">
        <v>0.42807150434345786</v>
      </c>
    </row>
    <row r="47" spans="3:37" ht="39" customHeight="1" thickBot="1">
      <c r="C47" s="52">
        <f t="shared" si="1"/>
        <v>36</v>
      </c>
      <c r="D47" s="41" t="s">
        <v>538</v>
      </c>
      <c r="E47" s="41" t="s">
        <v>539</v>
      </c>
      <c r="F47" s="53">
        <v>2.14</v>
      </c>
      <c r="G47" s="53">
        <v>2.37</v>
      </c>
      <c r="H47" s="53">
        <v>2.21</v>
      </c>
      <c r="I47" s="53">
        <v>2.11</v>
      </c>
      <c r="J47" s="53">
        <v>2.3740638294953689</v>
      </c>
      <c r="K47" s="57">
        <v>2.719545512828351</v>
      </c>
      <c r="L47" s="57">
        <v>2.3620759478754541</v>
      </c>
      <c r="M47" s="53">
        <v>2.0775546949081689</v>
      </c>
      <c r="N47" s="27">
        <v>2.1063037490955674</v>
      </c>
      <c r="O47" s="27">
        <v>1.8327924396731974</v>
      </c>
      <c r="P47" s="27">
        <v>2.0746376568639562</v>
      </c>
      <c r="Q47" s="27">
        <v>1.3064684280651815</v>
      </c>
      <c r="R47" s="27">
        <v>1.6220887563692294</v>
      </c>
      <c r="S47" s="56">
        <v>1.6716456596371734</v>
      </c>
      <c r="T47" s="56">
        <v>2.3059397756568902</v>
      </c>
      <c r="U47" s="27">
        <v>1.5439533697372594</v>
      </c>
      <c r="V47" s="27">
        <v>1.6887042709772255</v>
      </c>
      <c r="W47" s="27">
        <v>1.4329039034581732</v>
      </c>
      <c r="X47" s="27">
        <v>1.4531548412155446</v>
      </c>
      <c r="Y47" s="27">
        <v>1.5124747447617666</v>
      </c>
      <c r="Z47" s="55">
        <v>1.8031201079596249</v>
      </c>
      <c r="AA47" s="55">
        <v>1.8169008002785831</v>
      </c>
      <c r="AB47" s="203">
        <v>0.27108916426149021</v>
      </c>
      <c r="AC47" s="203">
        <v>0.17410358952731358</v>
      </c>
      <c r="AD47" s="240">
        <v>0.37864632080750654</v>
      </c>
      <c r="AE47" s="251">
        <v>0.25833934380237489</v>
      </c>
      <c r="AF47" s="240">
        <v>0.25428359001334605</v>
      </c>
      <c r="AG47" s="240">
        <v>0.18601065150422791</v>
      </c>
      <c r="AH47" s="461">
        <v>0.22</v>
      </c>
      <c r="AI47" s="461">
        <v>0.32457181189396034</v>
      </c>
      <c r="AJ47" s="461">
        <v>0.3184672254675604</v>
      </c>
      <c r="AK47" s="450">
        <v>0.40533822535325054</v>
      </c>
    </row>
    <row r="48" spans="3:37" ht="39" customHeight="1" thickBot="1">
      <c r="C48" s="52">
        <f t="shared" si="1"/>
        <v>37</v>
      </c>
      <c r="D48" s="41" t="s">
        <v>611</v>
      </c>
      <c r="E48" s="41" t="s">
        <v>612</v>
      </c>
      <c r="F48" s="53">
        <v>1.83</v>
      </c>
      <c r="G48" s="53">
        <v>1.74</v>
      </c>
      <c r="H48" s="53">
        <v>1.5</v>
      </c>
      <c r="I48" s="53">
        <v>1.4</v>
      </c>
      <c r="J48" s="53">
        <v>1.6782214361705829</v>
      </c>
      <c r="K48" s="57">
        <v>1.6552298326419979</v>
      </c>
      <c r="L48" s="57">
        <v>1.2698841647947174</v>
      </c>
      <c r="M48" s="53">
        <v>1.6852385879663188</v>
      </c>
      <c r="N48" s="27">
        <v>2.0131787750917303</v>
      </c>
      <c r="O48" s="27">
        <v>1.5806345444565193</v>
      </c>
      <c r="P48" s="27">
        <v>1.4628170628622332</v>
      </c>
      <c r="Q48" s="27">
        <v>1.006754242576001</v>
      </c>
      <c r="R48" s="27">
        <v>1.3375682164830989</v>
      </c>
      <c r="S48" s="56">
        <v>1.4019389891666307</v>
      </c>
      <c r="T48" s="56">
        <v>1.3180107903275637</v>
      </c>
      <c r="U48" s="27">
        <v>1.4300840375251949</v>
      </c>
      <c r="V48" s="27">
        <v>1.6760870849587191</v>
      </c>
      <c r="W48" s="58">
        <v>1.7820152104328943</v>
      </c>
      <c r="X48" s="58">
        <v>1.2663847533176549</v>
      </c>
      <c r="Y48" s="58">
        <v>1.9237912447821559</v>
      </c>
      <c r="Z48" s="169">
        <v>2.2710079168859689</v>
      </c>
      <c r="AA48" s="55">
        <v>2.421400389629893</v>
      </c>
      <c r="AB48" s="203">
        <v>0.21560560111275082</v>
      </c>
      <c r="AC48" s="203">
        <v>0.32937920256953102</v>
      </c>
      <c r="AD48" s="240">
        <v>0.32028029145973091</v>
      </c>
      <c r="AE48" s="251">
        <v>0.34638357678865073</v>
      </c>
      <c r="AF48" s="240">
        <v>0.34690550947939863</v>
      </c>
      <c r="AG48" s="240">
        <v>0.3468469527445292</v>
      </c>
      <c r="AH48" s="461">
        <v>0.34</v>
      </c>
      <c r="AI48" s="461">
        <v>0.41047810493674169</v>
      </c>
      <c r="AJ48" s="450">
        <v>0.40958751393618753</v>
      </c>
      <c r="AK48" s="450">
        <v>0.39164770643167524</v>
      </c>
    </row>
    <row r="49" spans="3:37" ht="39" customHeight="1" thickBot="1">
      <c r="C49" s="472">
        <f t="shared" si="1"/>
        <v>38</v>
      </c>
      <c r="D49" s="473" t="s">
        <v>843</v>
      </c>
      <c r="E49" s="474" t="s">
        <v>862</v>
      </c>
      <c r="F49" s="53" t="s">
        <v>5</v>
      </c>
      <c r="G49" s="53" t="s">
        <v>5</v>
      </c>
      <c r="H49" s="53" t="s">
        <v>5</v>
      </c>
      <c r="I49" s="53" t="s">
        <v>5</v>
      </c>
      <c r="J49" s="53" t="s">
        <v>5</v>
      </c>
      <c r="K49" s="253" t="s">
        <v>5</v>
      </c>
      <c r="L49" s="253" t="s">
        <v>5</v>
      </c>
      <c r="M49" s="53" t="s">
        <v>5</v>
      </c>
      <c r="N49" s="55" t="s">
        <v>5</v>
      </c>
      <c r="O49" s="55" t="s">
        <v>5</v>
      </c>
      <c r="P49" s="55" t="s">
        <v>5</v>
      </c>
      <c r="Q49" s="55" t="s">
        <v>5</v>
      </c>
      <c r="R49" s="55" t="s">
        <v>5</v>
      </c>
      <c r="S49" s="55" t="s">
        <v>5</v>
      </c>
      <c r="T49" s="55" t="s">
        <v>5</v>
      </c>
      <c r="U49" s="55" t="s">
        <v>5</v>
      </c>
      <c r="V49" s="55" t="s">
        <v>5</v>
      </c>
      <c r="W49" s="55" t="s">
        <v>5</v>
      </c>
      <c r="X49" s="55" t="s">
        <v>5</v>
      </c>
      <c r="Y49" s="55" t="s">
        <v>5</v>
      </c>
      <c r="Z49" s="55" t="s">
        <v>5</v>
      </c>
      <c r="AA49" s="55" t="s">
        <v>5</v>
      </c>
      <c r="AB49" s="55" t="s">
        <v>5</v>
      </c>
      <c r="AC49" s="55" t="s">
        <v>5</v>
      </c>
      <c r="AD49" s="55" t="s">
        <v>5</v>
      </c>
      <c r="AE49" s="289" t="s">
        <v>5</v>
      </c>
      <c r="AF49" s="55" t="s">
        <v>5</v>
      </c>
      <c r="AG49" s="55" t="s">
        <v>5</v>
      </c>
      <c r="AH49" s="55" t="s">
        <v>5</v>
      </c>
      <c r="AI49" s="55" t="s">
        <v>5</v>
      </c>
      <c r="AJ49" s="55" t="s">
        <v>5</v>
      </c>
      <c r="AK49" s="479">
        <v>0.37561186921926376</v>
      </c>
    </row>
    <row r="50" spans="3:37" ht="39" customHeight="1" thickBot="1">
      <c r="C50" s="52">
        <f t="shared" si="1"/>
        <v>39</v>
      </c>
      <c r="D50" s="41" t="s">
        <v>505</v>
      </c>
      <c r="E50" s="41" t="s">
        <v>506</v>
      </c>
      <c r="F50" s="53">
        <v>2.84</v>
      </c>
      <c r="G50" s="53">
        <v>2.4700000000000002</v>
      </c>
      <c r="H50" s="53">
        <v>2.5299999999999998</v>
      </c>
      <c r="I50" s="53">
        <v>2.72</v>
      </c>
      <c r="J50" s="53">
        <v>3.0054421469458799</v>
      </c>
      <c r="K50" s="29">
        <v>2.9407242186844869</v>
      </c>
      <c r="L50" s="29">
        <v>3.1937574144440384</v>
      </c>
      <c r="M50" s="53">
        <v>3.1076647399877646</v>
      </c>
      <c r="N50" s="29">
        <v>2.8336415784185829</v>
      </c>
      <c r="O50" s="29">
        <v>3.137733773993038</v>
      </c>
      <c r="P50" s="29">
        <v>3.7986852823104744</v>
      </c>
      <c r="Q50" s="29">
        <v>2.7081325191336978</v>
      </c>
      <c r="R50" s="29">
        <v>1.8771630780024495</v>
      </c>
      <c r="S50" s="96">
        <v>2.1013163019515049</v>
      </c>
      <c r="T50" s="96">
        <v>1.9521135386830866</v>
      </c>
      <c r="U50" s="29">
        <v>2.0172726429316201</v>
      </c>
      <c r="V50" s="29">
        <v>1.8030051831598037</v>
      </c>
      <c r="W50" s="29">
        <v>1.4868357903878369</v>
      </c>
      <c r="X50" s="29">
        <v>1.5162713011907312</v>
      </c>
      <c r="Y50" s="29">
        <v>1.746296912556409</v>
      </c>
      <c r="Z50" s="53">
        <v>1.854782049633686</v>
      </c>
      <c r="AA50" s="53">
        <v>2.0740547825038416</v>
      </c>
      <c r="AB50" s="257">
        <v>0.33901443816348148</v>
      </c>
      <c r="AC50" s="257">
        <v>0.36490671764055577</v>
      </c>
      <c r="AD50" s="240">
        <v>0.36897904329677855</v>
      </c>
      <c r="AE50" s="251">
        <v>0.40043697573894632</v>
      </c>
      <c r="AF50" s="240">
        <v>0.34637704965648164</v>
      </c>
      <c r="AG50" s="240">
        <v>0.32858513950407631</v>
      </c>
      <c r="AH50" s="461">
        <v>0.33</v>
      </c>
      <c r="AI50" s="461">
        <v>0.3370965393151415</v>
      </c>
      <c r="AJ50" s="450">
        <v>0.33130082586638543</v>
      </c>
      <c r="AK50" s="450">
        <v>0.36554952320762429</v>
      </c>
    </row>
    <row r="51" spans="3:37" ht="39" customHeight="1" thickBot="1">
      <c r="C51" s="52">
        <f t="shared" si="1"/>
        <v>40</v>
      </c>
      <c r="D51" s="41" t="s">
        <v>495</v>
      </c>
      <c r="E51" s="41" t="s">
        <v>496</v>
      </c>
      <c r="F51" s="53">
        <v>4.7300000000000004</v>
      </c>
      <c r="G51" s="53">
        <v>6.19</v>
      </c>
      <c r="H51" s="53">
        <v>5.7</v>
      </c>
      <c r="I51" s="53">
        <v>6.58</v>
      </c>
      <c r="J51" s="53">
        <v>5.2163398239999159</v>
      </c>
      <c r="K51" s="57">
        <v>5.5812944128673001</v>
      </c>
      <c r="L51" s="57">
        <v>5.1222659214110626</v>
      </c>
      <c r="M51" s="53">
        <v>5.8717000643621082</v>
      </c>
      <c r="N51" s="27">
        <v>4.2655132702198584</v>
      </c>
      <c r="O51" s="27">
        <v>4.4257460134469069</v>
      </c>
      <c r="P51" s="27">
        <v>4.8672139451838099</v>
      </c>
      <c r="Q51" s="27">
        <v>4.247832977810309</v>
      </c>
      <c r="R51" s="27">
        <v>5.0767212504170507</v>
      </c>
      <c r="S51" s="56">
        <v>4.9311406274216898</v>
      </c>
      <c r="T51" s="56">
        <v>4.2964371702759454</v>
      </c>
      <c r="U51" s="27">
        <v>4.2266307191982442</v>
      </c>
      <c r="V51" s="27">
        <v>4.2950250738110327</v>
      </c>
      <c r="W51" s="27">
        <v>3.8580667146545085</v>
      </c>
      <c r="X51" s="27">
        <v>3.4837678845573867</v>
      </c>
      <c r="Y51" s="27">
        <v>4.3900937354107468</v>
      </c>
      <c r="Z51" s="55">
        <v>3.9560544741678916</v>
      </c>
      <c r="AA51" s="55">
        <v>4.7576208936363562</v>
      </c>
      <c r="AB51" s="203">
        <v>0.52786791950233092</v>
      </c>
      <c r="AC51" s="203">
        <v>0.49256272813234792</v>
      </c>
      <c r="AD51" s="240">
        <v>0.44139266828662038</v>
      </c>
      <c r="AE51" s="251">
        <v>0.54685342885901755</v>
      </c>
      <c r="AF51" s="240">
        <v>0.47721989986900865</v>
      </c>
      <c r="AG51" s="240">
        <v>0.38849599218477521</v>
      </c>
      <c r="AH51" s="461">
        <v>0.37</v>
      </c>
      <c r="AI51" s="461">
        <v>0.3749580052449395</v>
      </c>
      <c r="AJ51" s="461">
        <v>0.32197041552263633</v>
      </c>
      <c r="AK51" s="450">
        <v>0.36361149752039079</v>
      </c>
    </row>
    <row r="52" spans="3:37" ht="39" customHeight="1" thickBot="1">
      <c r="C52" s="52">
        <f t="shared" si="1"/>
        <v>41</v>
      </c>
      <c r="D52" s="41" t="s">
        <v>614</v>
      </c>
      <c r="E52" s="53" t="s">
        <v>624</v>
      </c>
      <c r="F52" s="53" t="s">
        <v>5</v>
      </c>
      <c r="G52" s="53" t="s">
        <v>5</v>
      </c>
      <c r="H52" s="53" t="s">
        <v>5</v>
      </c>
      <c r="I52" s="53" t="s">
        <v>5</v>
      </c>
      <c r="J52" s="53" t="s">
        <v>5</v>
      </c>
      <c r="K52" s="253" t="s">
        <v>5</v>
      </c>
      <c r="L52" s="253" t="s">
        <v>5</v>
      </c>
      <c r="M52" s="53" t="s">
        <v>5</v>
      </c>
      <c r="N52" s="55" t="s">
        <v>5</v>
      </c>
      <c r="O52" s="55" t="s">
        <v>5</v>
      </c>
      <c r="P52" s="55" t="s">
        <v>5</v>
      </c>
      <c r="Q52" s="55" t="s">
        <v>5</v>
      </c>
      <c r="R52" s="55" t="s">
        <v>5</v>
      </c>
      <c r="S52" s="55" t="s">
        <v>5</v>
      </c>
      <c r="T52" s="55" t="s">
        <v>5</v>
      </c>
      <c r="U52" s="55" t="s">
        <v>5</v>
      </c>
      <c r="V52" s="55" t="s">
        <v>5</v>
      </c>
      <c r="W52" s="55" t="s">
        <v>5</v>
      </c>
      <c r="X52" s="55" t="s">
        <v>5</v>
      </c>
      <c r="Y52" s="55" t="s">
        <v>5</v>
      </c>
      <c r="Z52" s="55" t="s">
        <v>5</v>
      </c>
      <c r="AA52" s="55" t="s">
        <v>5</v>
      </c>
      <c r="AB52" s="55" t="s">
        <v>5</v>
      </c>
      <c r="AC52" s="55" t="s">
        <v>5</v>
      </c>
      <c r="AD52" s="55" t="s">
        <v>5</v>
      </c>
      <c r="AE52" s="289" t="s">
        <v>5</v>
      </c>
      <c r="AF52" s="55" t="s">
        <v>5</v>
      </c>
      <c r="AG52" s="55" t="s">
        <v>5</v>
      </c>
      <c r="AH52" s="203" t="s">
        <v>5</v>
      </c>
      <c r="AI52" s="461">
        <v>0.52387762971851559</v>
      </c>
      <c r="AJ52" s="450">
        <v>0.38916492552067983</v>
      </c>
      <c r="AK52" s="450">
        <v>0.36304557979869057</v>
      </c>
    </row>
    <row r="53" spans="3:37" ht="39" customHeight="1" thickBot="1">
      <c r="C53" s="52">
        <f t="shared" si="1"/>
        <v>42</v>
      </c>
      <c r="D53" s="41" t="s">
        <v>493</v>
      </c>
      <c r="E53" s="41" t="s">
        <v>494</v>
      </c>
      <c r="F53" s="53">
        <v>10.33</v>
      </c>
      <c r="G53" s="53">
        <v>4.8499999999999996</v>
      </c>
      <c r="H53" s="53">
        <v>4.16</v>
      </c>
      <c r="I53" s="53">
        <v>5.9</v>
      </c>
      <c r="J53" s="53">
        <v>9.665579622532773</v>
      </c>
      <c r="K53" s="57">
        <v>9.6480014902253775</v>
      </c>
      <c r="L53" s="57">
        <v>7.1429959936650391</v>
      </c>
      <c r="M53" s="53">
        <v>8.3672491927452697</v>
      </c>
      <c r="N53" s="27">
        <v>8.0971742018913613</v>
      </c>
      <c r="O53" s="27">
        <v>8.4767419944030529</v>
      </c>
      <c r="P53" s="27">
        <v>5.6784472406846636</v>
      </c>
      <c r="Q53" s="27">
        <v>7.5225364561871038</v>
      </c>
      <c r="R53" s="27">
        <v>7.9037507389470409</v>
      </c>
      <c r="S53" s="56">
        <v>8.6678175850804813</v>
      </c>
      <c r="T53" s="56">
        <v>8.6039701269632261</v>
      </c>
      <c r="U53" s="27">
        <v>5.7455633349762243</v>
      </c>
      <c r="V53" s="27">
        <v>5.5036895907971308</v>
      </c>
      <c r="W53" s="27">
        <v>6.1917406041723204</v>
      </c>
      <c r="X53" s="27">
        <v>4.578083547577843</v>
      </c>
      <c r="Y53" s="27">
        <v>5.2728441076144943</v>
      </c>
      <c r="Z53" s="55">
        <v>3.7988457042886137</v>
      </c>
      <c r="AA53" s="55">
        <v>3.7427514747040744</v>
      </c>
      <c r="AB53" s="203">
        <v>0.45594982109809107</v>
      </c>
      <c r="AC53" s="203">
        <v>0.44391823752202431</v>
      </c>
      <c r="AD53" s="240">
        <v>0.44822350313660725</v>
      </c>
      <c r="AE53" s="251">
        <v>0.4061096310646341</v>
      </c>
      <c r="AF53" s="240">
        <v>0.47082912522271358</v>
      </c>
      <c r="AG53" s="240">
        <v>0.39303555884537544</v>
      </c>
      <c r="AH53" s="461">
        <v>0.46</v>
      </c>
      <c r="AI53" s="461">
        <v>0.47347645824203083</v>
      </c>
      <c r="AJ53" s="461">
        <v>0.45280024039134609</v>
      </c>
      <c r="AK53" s="450">
        <v>0.35686313266767822</v>
      </c>
    </row>
    <row r="54" spans="3:37" ht="39" customHeight="1" thickBot="1">
      <c r="C54" s="52">
        <f t="shared" si="1"/>
        <v>43</v>
      </c>
      <c r="D54" s="41" t="s">
        <v>491</v>
      </c>
      <c r="E54" s="41" t="s">
        <v>492</v>
      </c>
      <c r="F54" s="53">
        <v>1.65</v>
      </c>
      <c r="G54" s="53">
        <v>1.56</v>
      </c>
      <c r="H54" s="53">
        <v>1.61</v>
      </c>
      <c r="I54" s="53">
        <v>1.67</v>
      </c>
      <c r="J54" s="53">
        <v>1.7607972384725932</v>
      </c>
      <c r="K54" s="57">
        <v>1.9774497718730148</v>
      </c>
      <c r="L54" s="57">
        <v>1.8667321688904948</v>
      </c>
      <c r="M54" s="53">
        <v>1.7977338678774646</v>
      </c>
      <c r="N54" s="27">
        <v>1.9025615998078167</v>
      </c>
      <c r="O54" s="27">
        <v>2.1050754301918086</v>
      </c>
      <c r="P54" s="27">
        <v>2.0757221838141104</v>
      </c>
      <c r="Q54" s="27">
        <v>2.1065728826596786</v>
      </c>
      <c r="R54" s="27">
        <v>2.2114486698895361</v>
      </c>
      <c r="S54" s="56">
        <v>2.0804939327421437</v>
      </c>
      <c r="T54" s="56">
        <v>2.1114258034956581</v>
      </c>
      <c r="U54" s="27">
        <v>1.8036348524102825</v>
      </c>
      <c r="V54" s="27">
        <v>2.0904862489763194</v>
      </c>
      <c r="W54" s="27">
        <v>1.8287484568806791</v>
      </c>
      <c r="X54" s="27">
        <v>2.2611208587196705</v>
      </c>
      <c r="Y54" s="27">
        <v>2.5691033881670342</v>
      </c>
      <c r="Z54" s="55">
        <v>2.7309160391782017</v>
      </c>
      <c r="AA54" s="55">
        <v>2.7655408689413186</v>
      </c>
      <c r="AB54" s="203">
        <v>0.39117190184758827</v>
      </c>
      <c r="AC54" s="203">
        <v>0.39755806103256985</v>
      </c>
      <c r="AD54" s="240">
        <v>0.37847754493098701</v>
      </c>
      <c r="AE54" s="251">
        <v>0.41920225357682434</v>
      </c>
      <c r="AF54" s="240">
        <v>0.41491315902021586</v>
      </c>
      <c r="AG54" s="240">
        <v>0.39327665118969402</v>
      </c>
      <c r="AH54" s="461">
        <v>0.37</v>
      </c>
      <c r="AI54" s="461">
        <v>0.39989338424181475</v>
      </c>
      <c r="AJ54" s="450">
        <v>0.37193178418675349</v>
      </c>
      <c r="AK54" s="450">
        <v>0.35546574226707889</v>
      </c>
    </row>
    <row r="55" spans="3:37" ht="39" customHeight="1" thickBot="1">
      <c r="C55" s="52">
        <f t="shared" si="1"/>
        <v>44</v>
      </c>
      <c r="D55" s="41" t="s">
        <v>515</v>
      </c>
      <c r="E55" s="41" t="s">
        <v>516</v>
      </c>
      <c r="F55" s="53">
        <v>1.98</v>
      </c>
      <c r="G55" s="53">
        <v>2.2400000000000002</v>
      </c>
      <c r="H55" s="53">
        <v>1.91</v>
      </c>
      <c r="I55" s="53">
        <v>1.86</v>
      </c>
      <c r="J55" s="53">
        <v>1.953846327211511</v>
      </c>
      <c r="K55" s="57">
        <v>2.2540509755855713</v>
      </c>
      <c r="L55" s="57">
        <v>1.7638532041666035</v>
      </c>
      <c r="M55" s="53">
        <v>2.3222205517616845</v>
      </c>
      <c r="N55" s="27">
        <v>2.4201377763117744</v>
      </c>
      <c r="O55" s="27">
        <v>2.2710942604156608</v>
      </c>
      <c r="P55" s="27">
        <v>1.9603524394991207</v>
      </c>
      <c r="Q55" s="27">
        <v>1.5990914219113843</v>
      </c>
      <c r="R55" s="27">
        <v>1.9264975029080691</v>
      </c>
      <c r="S55" s="56">
        <v>1.846679632438627</v>
      </c>
      <c r="T55" s="56">
        <v>1.3802483931459093</v>
      </c>
      <c r="U55" s="27">
        <v>1.8205986860391434</v>
      </c>
      <c r="V55" s="27">
        <v>1.7433701736220748</v>
      </c>
      <c r="W55" s="27">
        <v>1.8708536719338864</v>
      </c>
      <c r="X55" s="27">
        <v>1.6779268586107905</v>
      </c>
      <c r="Y55" s="27">
        <v>3.356367545279586</v>
      </c>
      <c r="Z55" s="55">
        <v>3.9769724396627391</v>
      </c>
      <c r="AA55" s="55">
        <v>4.625805961729367</v>
      </c>
      <c r="AB55" s="203">
        <v>0.4576958292217177</v>
      </c>
      <c r="AC55" s="224">
        <v>0.55844185218919362</v>
      </c>
      <c r="AD55" s="240">
        <v>0.46239791186236107</v>
      </c>
      <c r="AE55" s="251">
        <v>0.50111221104156611</v>
      </c>
      <c r="AF55" s="240">
        <v>0.30299401773385565</v>
      </c>
      <c r="AG55" s="240">
        <v>0.29547214500849228</v>
      </c>
      <c r="AH55" s="461">
        <v>0.42</v>
      </c>
      <c r="AI55" s="461">
        <v>0.44621570761278539</v>
      </c>
      <c r="AJ55" s="461">
        <v>0.26704866378895253</v>
      </c>
      <c r="AK55" s="450">
        <v>0.34075501183538831</v>
      </c>
    </row>
    <row r="56" spans="3:37" ht="39" customHeight="1" thickBot="1">
      <c r="C56" s="52">
        <f t="shared" si="1"/>
        <v>45</v>
      </c>
      <c r="D56" s="41" t="s">
        <v>509</v>
      </c>
      <c r="E56" s="41" t="s">
        <v>510</v>
      </c>
      <c r="F56" s="53" t="s">
        <v>5</v>
      </c>
      <c r="G56" s="53" t="s">
        <v>5</v>
      </c>
      <c r="H56" s="53" t="s">
        <v>5</v>
      </c>
      <c r="I56" s="53" t="s">
        <v>5</v>
      </c>
      <c r="J56" s="53" t="s">
        <v>5</v>
      </c>
      <c r="K56" s="57" t="s">
        <v>5</v>
      </c>
      <c r="L56" s="57" t="s">
        <v>5</v>
      </c>
      <c r="M56" s="53" t="s">
        <v>5</v>
      </c>
      <c r="N56" s="219" t="s">
        <v>5</v>
      </c>
      <c r="O56" s="219" t="s">
        <v>5</v>
      </c>
      <c r="P56" s="219" t="s">
        <v>5</v>
      </c>
      <c r="Q56" s="219" t="s">
        <v>5</v>
      </c>
      <c r="R56" s="214">
        <v>4.969843399784506</v>
      </c>
      <c r="S56" s="215">
        <v>4.2178373853781066</v>
      </c>
      <c r="T56" s="215">
        <v>3.9186648372788579</v>
      </c>
      <c r="U56" s="214">
        <v>3.7059166007129498</v>
      </c>
      <c r="V56" s="214">
        <v>2.8095908157868532</v>
      </c>
      <c r="W56" s="214">
        <v>1.4781398604670495</v>
      </c>
      <c r="X56" s="214">
        <v>1.2762649457960007</v>
      </c>
      <c r="Y56" s="214">
        <v>1.6284845315153871</v>
      </c>
      <c r="Z56" s="219">
        <v>1.4681307334489628</v>
      </c>
      <c r="AA56" s="219">
        <v>1.078536055232199</v>
      </c>
      <c r="AB56" s="224">
        <v>0.60169400823014896</v>
      </c>
      <c r="AC56" s="203">
        <v>0.4989082528743225</v>
      </c>
      <c r="AD56" s="240">
        <v>0.39506148130543012</v>
      </c>
      <c r="AE56" s="251">
        <v>0.3577687760922581</v>
      </c>
      <c r="AF56" s="240">
        <v>0.24601167389591413</v>
      </c>
      <c r="AG56" s="240">
        <v>0.31631531266591534</v>
      </c>
      <c r="AH56" s="461">
        <v>0.19</v>
      </c>
      <c r="AI56" s="461">
        <v>0.37299263906973223</v>
      </c>
      <c r="AJ56" s="450">
        <v>0.34674567932957007</v>
      </c>
      <c r="AK56" s="450">
        <v>0.33967352023612091</v>
      </c>
    </row>
    <row r="57" spans="3:37" ht="39" customHeight="1" thickBot="1">
      <c r="C57" s="52">
        <f t="shared" si="1"/>
        <v>46</v>
      </c>
      <c r="D57" s="41" t="s">
        <v>511</v>
      </c>
      <c r="E57" s="41" t="s">
        <v>512</v>
      </c>
      <c r="F57" s="53">
        <v>1.71</v>
      </c>
      <c r="G57" s="53">
        <v>1.94</v>
      </c>
      <c r="H57" s="53">
        <v>1.95</v>
      </c>
      <c r="I57" s="53">
        <v>2.0299999999999998</v>
      </c>
      <c r="J57" s="53">
        <v>2.0649625023449207</v>
      </c>
      <c r="K57" s="57">
        <v>2.4262781363968373</v>
      </c>
      <c r="L57" s="57">
        <v>2.2751749510014916</v>
      </c>
      <c r="M57" s="53">
        <v>2.1918527522560787</v>
      </c>
      <c r="N57" s="27">
        <v>2.0976020742624319</v>
      </c>
      <c r="O57" s="27">
        <v>2.2863294169597861</v>
      </c>
      <c r="P57" s="27">
        <v>2.2481537308539656</v>
      </c>
      <c r="Q57" s="27">
        <v>2.293165529123022</v>
      </c>
      <c r="R57" s="27">
        <v>2.2613419970968049</v>
      </c>
      <c r="S57" s="56">
        <v>2.518541341628421</v>
      </c>
      <c r="T57" s="56">
        <v>2.3914209574111389</v>
      </c>
      <c r="U57" s="27">
        <v>2.2822387686831469</v>
      </c>
      <c r="V57" s="27">
        <v>2.2177224497423871</v>
      </c>
      <c r="W57" s="27">
        <v>2.3968101966118991</v>
      </c>
      <c r="X57" s="27">
        <v>2.3479428173814423</v>
      </c>
      <c r="Y57" s="27">
        <v>2.2088170961357561</v>
      </c>
      <c r="Z57" s="55">
        <v>2.2196081053695842</v>
      </c>
      <c r="AA57" s="55">
        <v>2.6063907433643316</v>
      </c>
      <c r="AB57" s="203">
        <v>0.36190826865344944</v>
      </c>
      <c r="AC57" s="203">
        <v>0.34163571167266088</v>
      </c>
      <c r="AD57" s="240">
        <v>0.3224830587571616</v>
      </c>
      <c r="AE57" s="251">
        <v>0.36479958183697159</v>
      </c>
      <c r="AF57" s="240">
        <v>0.32560965695519845</v>
      </c>
      <c r="AG57" s="240">
        <v>0.31309274915198365</v>
      </c>
      <c r="AH57" s="461">
        <v>0.31</v>
      </c>
      <c r="AI57" s="461">
        <v>0.35888763265765478</v>
      </c>
      <c r="AJ57" s="461">
        <v>0.35485853795277827</v>
      </c>
      <c r="AK57" s="450">
        <v>0.32653130308344869</v>
      </c>
    </row>
    <row r="58" spans="3:37" ht="39" customHeight="1" thickBot="1">
      <c r="C58" s="52">
        <f t="shared" si="1"/>
        <v>47</v>
      </c>
      <c r="D58" s="41" t="s">
        <v>487</v>
      </c>
      <c r="E58" s="41" t="s">
        <v>488</v>
      </c>
      <c r="F58" s="53" t="s">
        <v>5</v>
      </c>
      <c r="G58" s="53" t="s">
        <v>5</v>
      </c>
      <c r="H58" s="53" t="s">
        <v>5</v>
      </c>
      <c r="I58" s="53" t="s">
        <v>5</v>
      </c>
      <c r="J58" s="53" t="s">
        <v>5</v>
      </c>
      <c r="K58" s="57" t="s">
        <v>5</v>
      </c>
      <c r="L58" s="57" t="s">
        <v>5</v>
      </c>
      <c r="M58" s="53" t="s">
        <v>5</v>
      </c>
      <c r="N58" s="55" t="s">
        <v>5</v>
      </c>
      <c r="O58" s="53" t="s">
        <v>5</v>
      </c>
      <c r="P58" s="53" t="s">
        <v>5</v>
      </c>
      <c r="Q58" s="53" t="s">
        <v>5</v>
      </c>
      <c r="R58" s="55" t="s">
        <v>5</v>
      </c>
      <c r="S58" s="55" t="s">
        <v>5</v>
      </c>
      <c r="T58" s="55" t="s">
        <v>5</v>
      </c>
      <c r="U58" s="55" t="s">
        <v>5</v>
      </c>
      <c r="V58" s="55" t="s">
        <v>5</v>
      </c>
      <c r="W58" s="58">
        <v>3.573460209027624</v>
      </c>
      <c r="X58" s="58">
        <v>3.8675395955217904</v>
      </c>
      <c r="Y58" s="58">
        <v>3.6130541644479321</v>
      </c>
      <c r="Z58" s="169">
        <v>2.9616197471510541</v>
      </c>
      <c r="AA58" s="55">
        <v>1.9227538404051914</v>
      </c>
      <c r="AB58" s="203">
        <v>0.42426708267556962</v>
      </c>
      <c r="AC58" s="203">
        <v>0.43269733514714143</v>
      </c>
      <c r="AD58" s="240">
        <v>0.44580264138143355</v>
      </c>
      <c r="AE58" s="251">
        <v>0.43096078227527629</v>
      </c>
      <c r="AF58" s="240">
        <v>0.41703101139774834</v>
      </c>
      <c r="AG58" s="240">
        <v>0.429380706774103</v>
      </c>
      <c r="AH58" s="461">
        <v>0.43</v>
      </c>
      <c r="AI58" s="461">
        <v>0.36500753163964239</v>
      </c>
      <c r="AJ58" s="450">
        <v>0.37411669218886073</v>
      </c>
      <c r="AK58" s="450">
        <v>0.31375012477125269</v>
      </c>
    </row>
    <row r="59" spans="3:37" ht="39" customHeight="1" thickBot="1">
      <c r="C59" s="52">
        <f t="shared" si="1"/>
        <v>48</v>
      </c>
      <c r="D59" s="41" t="s">
        <v>497</v>
      </c>
      <c r="E59" s="41" t="s">
        <v>498</v>
      </c>
      <c r="F59" s="53" t="s">
        <v>5</v>
      </c>
      <c r="G59" s="53" t="s">
        <v>5</v>
      </c>
      <c r="H59" s="53" t="s">
        <v>5</v>
      </c>
      <c r="I59" s="53" t="s">
        <v>5</v>
      </c>
      <c r="J59" s="53" t="s">
        <v>5</v>
      </c>
      <c r="K59" s="57" t="s">
        <v>5</v>
      </c>
      <c r="L59" s="57" t="s">
        <v>5</v>
      </c>
      <c r="M59" s="53" t="s">
        <v>5</v>
      </c>
      <c r="N59" s="53" t="s">
        <v>5</v>
      </c>
      <c r="O59" s="53" t="s">
        <v>5</v>
      </c>
      <c r="P59" s="53" t="s">
        <v>5</v>
      </c>
      <c r="Q59" s="53" t="s">
        <v>5</v>
      </c>
      <c r="R59" s="53" t="s">
        <v>5</v>
      </c>
      <c r="S59" s="53" t="s">
        <v>5</v>
      </c>
      <c r="T59" s="53" t="s">
        <v>5</v>
      </c>
      <c r="U59" s="53" t="s">
        <v>5</v>
      </c>
      <c r="V59" s="53" t="s">
        <v>5</v>
      </c>
      <c r="W59" s="53" t="s">
        <v>5</v>
      </c>
      <c r="X59" s="53" t="s">
        <v>5</v>
      </c>
      <c r="Y59" s="53" t="s">
        <v>5</v>
      </c>
      <c r="Z59" s="53" t="s">
        <v>5</v>
      </c>
      <c r="AA59" s="53" t="s">
        <v>5</v>
      </c>
      <c r="AB59" s="53" t="s">
        <v>5</v>
      </c>
      <c r="AC59" s="53" t="s">
        <v>5</v>
      </c>
      <c r="AD59" s="55">
        <v>8.8320700704796792E-2</v>
      </c>
      <c r="AE59" s="251">
        <v>0.13143541876155332</v>
      </c>
      <c r="AF59" s="240">
        <v>0.14341797210647658</v>
      </c>
      <c r="AG59" s="240">
        <v>0.37613017424549894</v>
      </c>
      <c r="AH59" s="461">
        <v>0.28999999999999998</v>
      </c>
      <c r="AI59" s="461">
        <v>0.25903489341897656</v>
      </c>
      <c r="AJ59" s="461">
        <v>0.33400071915369323</v>
      </c>
      <c r="AK59" s="450">
        <v>0.30803760559807591</v>
      </c>
    </row>
    <row r="60" spans="3:37" ht="39" customHeight="1" thickBot="1">
      <c r="C60" s="52">
        <f t="shared" si="1"/>
        <v>49</v>
      </c>
      <c r="D60" s="41" t="s">
        <v>605</v>
      </c>
      <c r="E60" s="41" t="s">
        <v>606</v>
      </c>
      <c r="F60" s="53">
        <v>1.85</v>
      </c>
      <c r="G60" s="53">
        <v>1.1599999999999999</v>
      </c>
      <c r="H60" s="53">
        <v>1.75</v>
      </c>
      <c r="I60" s="53">
        <v>1.54</v>
      </c>
      <c r="J60" s="53">
        <v>1.8055932420365963</v>
      </c>
      <c r="K60" s="57">
        <v>2.3349495665511095</v>
      </c>
      <c r="L60" s="57">
        <v>2.4407661155612419</v>
      </c>
      <c r="M60" s="53">
        <v>2.3359407103196643</v>
      </c>
      <c r="N60" s="27">
        <v>2.3644451383971177</v>
      </c>
      <c r="O60" s="27">
        <v>2.62278158707299</v>
      </c>
      <c r="P60" s="27">
        <v>2.4820379111975415</v>
      </c>
      <c r="Q60" s="27">
        <v>1.9026039109438984</v>
      </c>
      <c r="R60" s="27">
        <v>2.0031518165474385</v>
      </c>
      <c r="S60" s="56">
        <v>2.1630594020050777</v>
      </c>
      <c r="T60" s="56">
        <v>2.0848298110975882</v>
      </c>
      <c r="U60" s="27">
        <v>1.9760561766006677</v>
      </c>
      <c r="V60" s="27">
        <v>1.9571987670744335</v>
      </c>
      <c r="W60" s="27">
        <v>2.3255170591393126</v>
      </c>
      <c r="X60" s="27">
        <v>2.267045712970869</v>
      </c>
      <c r="Y60" s="27">
        <v>2.3250211076268954</v>
      </c>
      <c r="Z60" s="55">
        <v>2.2555811015849598</v>
      </c>
      <c r="AA60" s="55">
        <v>2.6604932014207043</v>
      </c>
      <c r="AB60" s="203">
        <v>0.28311611346425475</v>
      </c>
      <c r="AC60" s="203">
        <v>0.27774708865237591</v>
      </c>
      <c r="AD60" s="240">
        <v>0.27657987779665338</v>
      </c>
      <c r="AE60" s="251">
        <v>0.33370638179364309</v>
      </c>
      <c r="AF60" s="240">
        <v>0.29780480287813632</v>
      </c>
      <c r="AG60" s="240">
        <v>0.27046951082255027</v>
      </c>
      <c r="AH60" s="461">
        <v>0.28000000000000003</v>
      </c>
      <c r="AI60" s="461">
        <v>0.33265799281955583</v>
      </c>
      <c r="AJ60" s="450">
        <v>0.3184940370761889</v>
      </c>
      <c r="AK60" s="450">
        <v>0.30174654988993616</v>
      </c>
    </row>
    <row r="61" spans="3:37" ht="39" customHeight="1" thickBot="1">
      <c r="C61" s="52">
        <f t="shared" si="1"/>
        <v>50</v>
      </c>
      <c r="D61" s="41" t="s">
        <v>519</v>
      </c>
      <c r="E61" s="41" t="s">
        <v>1187</v>
      </c>
      <c r="F61" s="53">
        <v>5.79</v>
      </c>
      <c r="G61" s="53">
        <v>5.07</v>
      </c>
      <c r="H61" s="53">
        <v>5.31</v>
      </c>
      <c r="I61" s="53">
        <v>5.9</v>
      </c>
      <c r="J61" s="53">
        <v>5.2858928140797223</v>
      </c>
      <c r="K61" s="57">
        <v>5.6978863238079223</v>
      </c>
      <c r="L61" s="57">
        <v>6.7239597278603078</v>
      </c>
      <c r="M61" s="53">
        <v>7.4072295210525274</v>
      </c>
      <c r="N61" s="27">
        <v>7.5799578905111789</v>
      </c>
      <c r="O61" s="27">
        <v>7.3075362198083269</v>
      </c>
      <c r="P61" s="27">
        <v>7.0994200423724019</v>
      </c>
      <c r="Q61" s="27">
        <v>5.4641140954192498</v>
      </c>
      <c r="R61" s="27">
        <v>5.8933361305958041</v>
      </c>
      <c r="S61" s="56">
        <v>5.907599866656569</v>
      </c>
      <c r="T61" s="56">
        <v>5.7043701860659519</v>
      </c>
      <c r="U61" s="27">
        <v>6.7066199876559711</v>
      </c>
      <c r="V61" s="27">
        <v>6.7204260383662815</v>
      </c>
      <c r="W61" s="27">
        <v>5.1567246050997584</v>
      </c>
      <c r="X61" s="27">
        <v>10.026094831324508</v>
      </c>
      <c r="Y61" s="27">
        <v>2.2880508061740312</v>
      </c>
      <c r="Z61" s="55">
        <v>2.0995552053760855</v>
      </c>
      <c r="AA61" s="55">
        <v>2.0233849950527434</v>
      </c>
      <c r="AB61" s="203">
        <v>0.28700268421359415</v>
      </c>
      <c r="AC61" s="203">
        <v>0.28113859452020934</v>
      </c>
      <c r="AD61" s="240">
        <v>0.29121450316966607</v>
      </c>
      <c r="AE61" s="251">
        <v>0.24942603976837111</v>
      </c>
      <c r="AF61" s="240">
        <v>0.24376537848489793</v>
      </c>
      <c r="AG61" s="240">
        <v>0.26199576545034814</v>
      </c>
      <c r="AH61" s="461">
        <v>0.24</v>
      </c>
      <c r="AI61" s="461">
        <v>0.26373291693604223</v>
      </c>
      <c r="AJ61" s="461">
        <v>0.25184901548119848</v>
      </c>
      <c r="AK61" s="450">
        <v>0.26762082312630175</v>
      </c>
    </row>
    <row r="62" spans="3:37" ht="39" customHeight="1" thickBot="1">
      <c r="C62" s="52">
        <f t="shared" si="1"/>
        <v>51</v>
      </c>
      <c r="D62" s="41" t="s">
        <v>517</v>
      </c>
      <c r="E62" s="41" t="s">
        <v>518</v>
      </c>
      <c r="F62" s="53">
        <v>1.74</v>
      </c>
      <c r="G62" s="53">
        <v>1.76</v>
      </c>
      <c r="H62" s="53">
        <v>1.62</v>
      </c>
      <c r="I62" s="53">
        <v>1.75</v>
      </c>
      <c r="J62" s="53">
        <v>1.7352818341655589</v>
      </c>
      <c r="K62" s="57">
        <v>2.1962079934923464</v>
      </c>
      <c r="L62" s="57">
        <v>1.9998600990712574</v>
      </c>
      <c r="M62" s="53">
        <v>1.8245227377706981</v>
      </c>
      <c r="N62" s="214">
        <v>1.7503439902630269</v>
      </c>
      <c r="O62" s="214">
        <v>2.3264413020720189</v>
      </c>
      <c r="P62" s="214">
        <v>1.6520417560137211</v>
      </c>
      <c r="Q62" s="214">
        <v>1.7648290202418628</v>
      </c>
      <c r="R62" s="214">
        <v>1.4381133901306045</v>
      </c>
      <c r="S62" s="215">
        <v>1.7083231656984721</v>
      </c>
      <c r="T62" s="215">
        <v>1.8951596325755489</v>
      </c>
      <c r="U62" s="214">
        <v>2.0076448818581438</v>
      </c>
      <c r="V62" s="214">
        <v>1.161669394059734</v>
      </c>
      <c r="W62" s="214">
        <v>1.731784004513808</v>
      </c>
      <c r="X62" s="214">
        <v>1.2764731787953094</v>
      </c>
      <c r="Y62" s="214">
        <v>1.6818957423266365</v>
      </c>
      <c r="Z62" s="219">
        <v>1.4129308422695273</v>
      </c>
      <c r="AA62" s="219">
        <v>1.445140163306377</v>
      </c>
      <c r="AB62" s="224">
        <v>0.16095714169762132</v>
      </c>
      <c r="AC62" s="224">
        <v>0.19122828880194148</v>
      </c>
      <c r="AD62" s="241">
        <v>0.18495293407877314</v>
      </c>
      <c r="AE62" s="251">
        <v>0.17951557584775096</v>
      </c>
      <c r="AF62" s="240">
        <v>0.24189565635594251</v>
      </c>
      <c r="AG62" s="240">
        <v>0.26517416958169698</v>
      </c>
      <c r="AH62" s="461">
        <v>0.24</v>
      </c>
      <c r="AI62" s="461">
        <v>0.25549996563480942</v>
      </c>
      <c r="AJ62" s="450">
        <v>0.22714005659489678</v>
      </c>
      <c r="AK62" s="450">
        <v>0.26279739054156132</v>
      </c>
    </row>
    <row r="63" spans="3:37" ht="39" customHeight="1" thickBot="1">
      <c r="C63" s="52">
        <f t="shared" si="1"/>
        <v>52</v>
      </c>
      <c r="D63" s="41" t="s">
        <v>528</v>
      </c>
      <c r="E63" s="41" t="s">
        <v>529</v>
      </c>
      <c r="F63" s="53">
        <v>1.35</v>
      </c>
      <c r="G63" s="53">
        <v>1.34</v>
      </c>
      <c r="H63" s="53">
        <v>2.3199999999999998</v>
      </c>
      <c r="I63" s="53">
        <v>2.37</v>
      </c>
      <c r="J63" s="53">
        <v>2.6377951285042496</v>
      </c>
      <c r="K63" s="57">
        <v>2.7276882235959676</v>
      </c>
      <c r="L63" s="57">
        <v>3.2189033092206119</v>
      </c>
      <c r="M63" s="53">
        <v>2.714787047282301</v>
      </c>
      <c r="N63" s="214">
        <v>2.5945351082156249</v>
      </c>
      <c r="O63" s="214">
        <v>3.1585434013702045</v>
      </c>
      <c r="P63" s="214">
        <v>3.5937275036431369</v>
      </c>
      <c r="Q63" s="214">
        <v>2.9394954101167836</v>
      </c>
      <c r="R63" s="214">
        <v>3.1595941482073533</v>
      </c>
      <c r="S63" s="215">
        <v>3.0351209661381979</v>
      </c>
      <c r="T63" s="215">
        <v>2.4991101767263393</v>
      </c>
      <c r="U63" s="214">
        <v>2.1336701928084527</v>
      </c>
      <c r="V63" s="214">
        <v>1.8477676105821825</v>
      </c>
      <c r="W63" s="214">
        <v>2.1708728012810181</v>
      </c>
      <c r="X63" s="214">
        <v>2.393562100311299</v>
      </c>
      <c r="Y63" s="214">
        <v>1.9013970291206383</v>
      </c>
      <c r="Z63" s="219">
        <v>1.5401169431552395</v>
      </c>
      <c r="AA63" s="219">
        <v>1.8461171926218873</v>
      </c>
      <c r="AB63" s="224">
        <v>0.13567511956725764</v>
      </c>
      <c r="AC63" s="224">
        <v>0.24739868119775782</v>
      </c>
      <c r="AD63" s="241">
        <v>0.25094683258223527</v>
      </c>
      <c r="AE63" s="251">
        <v>0.28873058067587254</v>
      </c>
      <c r="AF63" s="240">
        <v>0.20337349569238442</v>
      </c>
      <c r="AG63" s="240">
        <v>0.22146942314661128</v>
      </c>
      <c r="AH63" s="461">
        <v>0.2</v>
      </c>
      <c r="AI63" s="461">
        <v>0.2701060827649806</v>
      </c>
      <c r="AJ63" s="461">
        <v>0.23525115122064705</v>
      </c>
      <c r="AK63" s="450">
        <v>0.26232903844946576</v>
      </c>
    </row>
    <row r="64" spans="3:37" ht="39" customHeight="1" thickBot="1">
      <c r="C64" s="52">
        <f t="shared" si="1"/>
        <v>53</v>
      </c>
      <c r="D64" s="41" t="s">
        <v>489</v>
      </c>
      <c r="E64" s="41" t="s">
        <v>490</v>
      </c>
      <c r="F64" s="53">
        <v>1.75</v>
      </c>
      <c r="G64" s="53">
        <v>1.55</v>
      </c>
      <c r="H64" s="53">
        <v>1.77</v>
      </c>
      <c r="I64" s="53">
        <v>1.7</v>
      </c>
      <c r="J64" s="53">
        <v>1.9028876736106604</v>
      </c>
      <c r="K64" s="57">
        <v>2.2810784406708855</v>
      </c>
      <c r="L64" s="57">
        <v>6.6368896792640424</v>
      </c>
      <c r="M64" s="53">
        <v>6.2346520046085674</v>
      </c>
      <c r="N64" s="27">
        <v>5.6901640668236961</v>
      </c>
      <c r="O64" s="27">
        <v>5.6011272061389814</v>
      </c>
      <c r="P64" s="27">
        <v>5.5463243029511089</v>
      </c>
      <c r="Q64" s="27">
        <v>5.8651782165202748</v>
      </c>
      <c r="R64" s="27">
        <v>1.4718536520763843</v>
      </c>
      <c r="S64" s="56">
        <v>1.5557030987934612</v>
      </c>
      <c r="T64" s="56">
        <v>1.5498875140445996</v>
      </c>
      <c r="U64" s="27">
        <v>1.4403368511173678</v>
      </c>
      <c r="V64" s="27">
        <v>1.4391557669876038</v>
      </c>
      <c r="W64" s="27">
        <v>1.4837550611588108</v>
      </c>
      <c r="X64" s="27">
        <v>1.5413654778371444</v>
      </c>
      <c r="Y64" s="27">
        <v>1.4787628969833928</v>
      </c>
      <c r="Z64" s="55">
        <v>1.415435917725206</v>
      </c>
      <c r="AA64" s="55">
        <v>1.4966034931794245</v>
      </c>
      <c r="AB64" s="203">
        <v>0.23303169624401607</v>
      </c>
      <c r="AC64" s="203">
        <v>0.21193958599843588</v>
      </c>
      <c r="AD64" s="240">
        <v>0.20658230513117642</v>
      </c>
      <c r="AE64" s="240">
        <v>0.24017671612289773</v>
      </c>
      <c r="AF64" s="240">
        <v>0.23972053520918438</v>
      </c>
      <c r="AG64" s="240">
        <v>0.39548401733887245</v>
      </c>
      <c r="AH64" s="461">
        <v>0.28000000000000003</v>
      </c>
      <c r="AI64" s="461">
        <v>0.26463446212495295</v>
      </c>
      <c r="AJ64" s="450">
        <v>0.26450282607365821</v>
      </c>
      <c r="AK64" s="450">
        <v>0.26188903747962183</v>
      </c>
    </row>
    <row r="65" spans="3:37" ht="39" customHeight="1" thickBot="1">
      <c r="C65" s="52">
        <f t="shared" si="1"/>
        <v>54</v>
      </c>
      <c r="D65" s="41" t="s">
        <v>481</v>
      </c>
      <c r="E65" s="41" t="s">
        <v>482</v>
      </c>
      <c r="F65" s="53">
        <v>1.75</v>
      </c>
      <c r="G65" s="53">
        <v>2.21</v>
      </c>
      <c r="H65" s="53">
        <v>2.1800000000000002</v>
      </c>
      <c r="I65" s="53">
        <v>2.25</v>
      </c>
      <c r="J65" s="53">
        <v>2.3361671258610972</v>
      </c>
      <c r="K65" s="57">
        <v>2.3458571793699101</v>
      </c>
      <c r="L65" s="57">
        <v>2.4924025400519501</v>
      </c>
      <c r="M65" s="53">
        <v>2.7479861248435591</v>
      </c>
      <c r="N65" s="27">
        <v>2.0920360306011063</v>
      </c>
      <c r="O65" s="27">
        <v>2.5662375167980378</v>
      </c>
      <c r="P65" s="27">
        <v>2.0637316232875342</v>
      </c>
      <c r="Q65" s="27">
        <v>1.9974703722054099</v>
      </c>
      <c r="R65" s="27">
        <v>6.95834848837917</v>
      </c>
      <c r="S65" s="56">
        <v>4.6271238224609128</v>
      </c>
      <c r="T65" s="56">
        <v>3.7725690848311553</v>
      </c>
      <c r="U65" s="27">
        <v>3.763014266805337</v>
      </c>
      <c r="V65" s="27">
        <v>3.9771173224872984</v>
      </c>
      <c r="W65" s="27">
        <v>3.3060771858148299</v>
      </c>
      <c r="X65" s="27">
        <v>4.0337505305111394</v>
      </c>
      <c r="Y65" s="27">
        <v>3.0949611797653405</v>
      </c>
      <c r="Z65" s="55">
        <v>3.228423411740275</v>
      </c>
      <c r="AA65" s="55">
        <v>3.1258405578372903</v>
      </c>
      <c r="AB65" s="203">
        <v>0.25540622308964267</v>
      </c>
      <c r="AC65" s="203">
        <v>0.36509149631746479</v>
      </c>
      <c r="AD65" s="240">
        <v>0.32132228777973454</v>
      </c>
      <c r="AE65" s="240">
        <v>0.59181163794351566</v>
      </c>
      <c r="AF65" s="240">
        <v>0.59439561653342787</v>
      </c>
      <c r="AG65" s="240">
        <v>0.50244094345697077</v>
      </c>
      <c r="AH65" s="461">
        <v>0.36</v>
      </c>
      <c r="AI65" s="461">
        <v>0.26826711219843596</v>
      </c>
      <c r="AJ65" s="461">
        <v>0.25230333134520821</v>
      </c>
      <c r="AK65" s="450">
        <v>0.24475874350154753</v>
      </c>
    </row>
    <row r="66" spans="3:37" ht="39" customHeight="1" thickBot="1">
      <c r="C66" s="52">
        <f t="shared" si="1"/>
        <v>55</v>
      </c>
      <c r="D66" s="41" t="s">
        <v>520</v>
      </c>
      <c r="E66" s="41" t="s">
        <v>521</v>
      </c>
      <c r="F66" s="53">
        <v>2.09</v>
      </c>
      <c r="G66" s="53">
        <v>1.83</v>
      </c>
      <c r="H66" s="53">
        <v>1.81</v>
      </c>
      <c r="I66" s="53">
        <v>1.82</v>
      </c>
      <c r="J66" s="53">
        <v>1.8908489895782308</v>
      </c>
      <c r="K66" s="57">
        <v>2.2004645228831579</v>
      </c>
      <c r="L66" s="57">
        <v>2.1553413016079483</v>
      </c>
      <c r="M66" s="53">
        <v>2.2032872632114868</v>
      </c>
      <c r="N66" s="27">
        <v>2.1386043528514027</v>
      </c>
      <c r="O66" s="27">
        <v>2.1296906958488493</v>
      </c>
      <c r="P66" s="27">
        <v>2.0879960802629052</v>
      </c>
      <c r="Q66" s="27">
        <v>1.8086003060601761</v>
      </c>
      <c r="R66" s="27">
        <v>2.0922605909419061</v>
      </c>
      <c r="S66" s="27">
        <v>1.9647975832207292</v>
      </c>
      <c r="T66" s="27">
        <v>1.5532704958855412</v>
      </c>
      <c r="U66" s="27">
        <v>1.7082364870142233</v>
      </c>
      <c r="V66" s="27">
        <v>1.7154312719474483</v>
      </c>
      <c r="W66" s="58">
        <v>1.8560823330165481</v>
      </c>
      <c r="X66" s="58">
        <v>2.0200983177699317</v>
      </c>
      <c r="Y66" s="58">
        <v>2.0675060979291278</v>
      </c>
      <c r="Z66" s="169">
        <v>2.2295757506710241</v>
      </c>
      <c r="AA66" s="55">
        <v>2.4360059768738598</v>
      </c>
      <c r="AB66" s="203">
        <v>0.27642450578810118</v>
      </c>
      <c r="AC66" s="203">
        <v>0.26950151634268088</v>
      </c>
      <c r="AD66" s="240">
        <v>0.25370528521978469</v>
      </c>
      <c r="AE66" s="240">
        <v>0.29368260612020924</v>
      </c>
      <c r="AF66" s="240">
        <v>0.26333278997114196</v>
      </c>
      <c r="AG66" s="240">
        <v>0.26007940238721461</v>
      </c>
      <c r="AH66" s="461">
        <v>0.22</v>
      </c>
      <c r="AI66" s="461">
        <v>0.28088049589795228</v>
      </c>
      <c r="AJ66" s="450">
        <v>0.24773447576308733</v>
      </c>
      <c r="AK66" s="450">
        <v>0.24262359155559593</v>
      </c>
    </row>
    <row r="67" spans="3:37" ht="39" customHeight="1" thickBot="1">
      <c r="C67" s="52">
        <f t="shared" si="1"/>
        <v>56</v>
      </c>
      <c r="D67" s="41" t="s">
        <v>617</v>
      </c>
      <c r="E67" s="53" t="s">
        <v>621</v>
      </c>
      <c r="F67" s="53" t="s">
        <v>5</v>
      </c>
      <c r="G67" s="53" t="s">
        <v>5</v>
      </c>
      <c r="H67" s="53" t="s">
        <v>5</v>
      </c>
      <c r="I67" s="53" t="s">
        <v>5</v>
      </c>
      <c r="J67" s="53" t="s">
        <v>5</v>
      </c>
      <c r="K67" s="53" t="s">
        <v>5</v>
      </c>
      <c r="L67" s="53" t="s">
        <v>5</v>
      </c>
      <c r="M67" s="53" t="s">
        <v>5</v>
      </c>
      <c r="N67" s="53" t="s">
        <v>5</v>
      </c>
      <c r="O67" s="53" t="s">
        <v>5</v>
      </c>
      <c r="P67" s="53" t="s">
        <v>5</v>
      </c>
      <c r="Q67" s="53" t="s">
        <v>5</v>
      </c>
      <c r="R67" s="53" t="s">
        <v>5</v>
      </c>
      <c r="S67" s="53" t="s">
        <v>5</v>
      </c>
      <c r="T67" s="53" t="s">
        <v>5</v>
      </c>
      <c r="U67" s="53" t="s">
        <v>5</v>
      </c>
      <c r="V67" s="53" t="s">
        <v>5</v>
      </c>
      <c r="W67" s="53" t="s">
        <v>5</v>
      </c>
      <c r="X67" s="53" t="s">
        <v>5</v>
      </c>
      <c r="Y67" s="53" t="s">
        <v>5</v>
      </c>
      <c r="Z67" s="53" t="s">
        <v>5</v>
      </c>
      <c r="AA67" s="53" t="s">
        <v>5</v>
      </c>
      <c r="AB67" s="53" t="s">
        <v>5</v>
      </c>
      <c r="AC67" s="53" t="s">
        <v>5</v>
      </c>
      <c r="AD67" s="53" t="s">
        <v>5</v>
      </c>
      <c r="AE67" s="55" t="s">
        <v>5</v>
      </c>
      <c r="AF67" s="55" t="s">
        <v>5</v>
      </c>
      <c r="AG67" s="55" t="s">
        <v>5</v>
      </c>
      <c r="AH67" s="203" t="s">
        <v>5</v>
      </c>
      <c r="AI67" s="461">
        <v>0.19998874218989424</v>
      </c>
      <c r="AJ67" s="461">
        <v>0.23169671323401542</v>
      </c>
      <c r="AK67" s="450">
        <v>0.23977204559088183</v>
      </c>
    </row>
    <row r="68" spans="3:37" ht="39" customHeight="1" thickBot="1">
      <c r="C68" s="52">
        <f t="shared" si="1"/>
        <v>57</v>
      </c>
      <c r="D68" s="41" t="s">
        <v>554</v>
      </c>
      <c r="E68" s="41" t="s">
        <v>555</v>
      </c>
      <c r="F68" s="53">
        <v>2.72</v>
      </c>
      <c r="G68" s="53">
        <v>2.79</v>
      </c>
      <c r="H68" s="53">
        <v>2.13</v>
      </c>
      <c r="I68" s="53">
        <v>2.0099999999999998</v>
      </c>
      <c r="J68" s="53">
        <v>1.930552153178108</v>
      </c>
      <c r="K68" s="57">
        <v>1.9534540007089918</v>
      </c>
      <c r="L68" s="57">
        <v>2.1208374592299681</v>
      </c>
      <c r="M68" s="53">
        <v>1.9157181253695568</v>
      </c>
      <c r="N68" s="27">
        <v>1.8897509322320758</v>
      </c>
      <c r="O68" s="27">
        <v>1.9201063863937555</v>
      </c>
      <c r="P68" s="27">
        <v>2.2433957893093708</v>
      </c>
      <c r="Q68" s="27">
        <v>1.9738519074065357</v>
      </c>
      <c r="R68" s="27">
        <v>1.8330513677875344</v>
      </c>
      <c r="S68" s="56">
        <v>2.5300591744493737</v>
      </c>
      <c r="T68" s="56">
        <v>2.3425786035963378</v>
      </c>
      <c r="U68" s="27">
        <v>1.9675066226622782</v>
      </c>
      <c r="V68" s="27">
        <v>2.019450173716792</v>
      </c>
      <c r="W68" s="27">
        <v>1.9603278060692622</v>
      </c>
      <c r="X68" s="27">
        <v>1.9916984445669517</v>
      </c>
      <c r="Y68" s="27">
        <v>2.6948483283435323</v>
      </c>
      <c r="Z68" s="55">
        <v>2.2282950036440501</v>
      </c>
      <c r="AA68" s="55">
        <v>2.3646113663268222</v>
      </c>
      <c r="AB68" s="203">
        <v>0.15766191237456489</v>
      </c>
      <c r="AC68" s="203">
        <v>0.15043615954794595</v>
      </c>
      <c r="AD68" s="240">
        <v>0.14939761098384463</v>
      </c>
      <c r="AE68" s="240">
        <v>0.27626200249965677</v>
      </c>
      <c r="AF68" s="240">
        <v>0.27027119212396822</v>
      </c>
      <c r="AG68" s="240">
        <v>0.14108787981723284</v>
      </c>
      <c r="AH68" s="461">
        <v>0.22</v>
      </c>
      <c r="AI68" s="461">
        <v>0.22989419408195136</v>
      </c>
      <c r="AJ68" s="450">
        <v>0.21887698547690931</v>
      </c>
      <c r="AK68" s="450">
        <v>0.22658297700542432</v>
      </c>
    </row>
    <row r="69" spans="3:37" ht="39" customHeight="1" thickBot="1">
      <c r="C69" s="52">
        <f t="shared" si="1"/>
        <v>58</v>
      </c>
      <c r="D69" s="41" t="s">
        <v>503</v>
      </c>
      <c r="E69" s="310" t="s">
        <v>504</v>
      </c>
      <c r="F69" s="219">
        <v>4.76</v>
      </c>
      <c r="G69" s="219">
        <v>4.8</v>
      </c>
      <c r="H69" s="219">
        <v>5.12</v>
      </c>
      <c r="I69" s="219">
        <v>4.25</v>
      </c>
      <c r="J69" s="219">
        <v>3.2183508218707346</v>
      </c>
      <c r="K69" s="214">
        <v>3.1970829611356253</v>
      </c>
      <c r="L69" s="214">
        <v>2.5991081770535049</v>
      </c>
      <c r="M69" s="219">
        <v>2.2087794158208047</v>
      </c>
      <c r="N69" s="214">
        <v>1.9118288524312932</v>
      </c>
      <c r="O69" s="214">
        <v>2.0330826388984322</v>
      </c>
      <c r="P69" s="214">
        <v>1.9656429172811771</v>
      </c>
      <c r="Q69" s="214">
        <v>1.6577246071295133</v>
      </c>
      <c r="R69" s="214">
        <v>1.4064295146082659</v>
      </c>
      <c r="S69" s="214">
        <v>1.6562989954626774</v>
      </c>
      <c r="T69" s="214">
        <v>1.554136342364153</v>
      </c>
      <c r="U69" s="214">
        <v>1.5694389713251584</v>
      </c>
      <c r="V69" s="214">
        <v>1.4923275296468701</v>
      </c>
      <c r="W69" s="214">
        <v>1.662792837792842</v>
      </c>
      <c r="X69" s="214">
        <v>1.6632799986621696</v>
      </c>
      <c r="Y69" s="214">
        <v>1.4773290758147775</v>
      </c>
      <c r="Z69" s="219">
        <v>1.539511101775493</v>
      </c>
      <c r="AA69" s="219">
        <v>2.3161000767075315</v>
      </c>
      <c r="AB69" s="224">
        <v>0.26161304430288784</v>
      </c>
      <c r="AC69" s="224">
        <v>0.21243464765901318</v>
      </c>
      <c r="AD69" s="241">
        <v>0.29702198737151453</v>
      </c>
      <c r="AE69" s="251">
        <v>0.32588993861935572</v>
      </c>
      <c r="AF69" s="240">
        <v>0.25873982578459831</v>
      </c>
      <c r="AG69" s="240">
        <v>0.34588739274052333</v>
      </c>
      <c r="AH69" s="461">
        <v>0.26</v>
      </c>
      <c r="AI69" s="461">
        <v>0.33526711868535919</v>
      </c>
      <c r="AJ69" s="461">
        <v>0.26575087962639976</v>
      </c>
      <c r="AK69" s="450">
        <v>0.22604047652921683</v>
      </c>
    </row>
    <row r="70" spans="3:37" ht="39" customHeight="1" thickBot="1">
      <c r="C70" s="52">
        <f t="shared" si="1"/>
        <v>59</v>
      </c>
      <c r="D70" s="41" t="s">
        <v>1182</v>
      </c>
      <c r="E70" s="310" t="s">
        <v>1183</v>
      </c>
      <c r="F70" s="219" t="s">
        <v>5</v>
      </c>
      <c r="G70" s="219" t="s">
        <v>5</v>
      </c>
      <c r="H70" s="219" t="s">
        <v>5</v>
      </c>
      <c r="I70" s="219" t="s">
        <v>5</v>
      </c>
      <c r="J70" s="219" t="s">
        <v>5</v>
      </c>
      <c r="K70" s="214" t="s">
        <v>5</v>
      </c>
      <c r="L70" s="214" t="s">
        <v>5</v>
      </c>
      <c r="M70" s="219" t="s">
        <v>5</v>
      </c>
      <c r="N70" s="214" t="s">
        <v>5</v>
      </c>
      <c r="O70" s="214" t="s">
        <v>5</v>
      </c>
      <c r="P70" s="214" t="s">
        <v>5</v>
      </c>
      <c r="Q70" s="214" t="s">
        <v>5</v>
      </c>
      <c r="R70" s="214" t="s">
        <v>5</v>
      </c>
      <c r="S70" s="214" t="s">
        <v>5</v>
      </c>
      <c r="T70" s="214" t="s">
        <v>5</v>
      </c>
      <c r="U70" s="214" t="s">
        <v>5</v>
      </c>
      <c r="V70" s="214">
        <v>3.3737310631733508</v>
      </c>
      <c r="W70" s="481">
        <v>3.8291561202402775</v>
      </c>
      <c r="X70" s="481">
        <v>3.8077644439974976</v>
      </c>
      <c r="Y70" s="481">
        <v>3.7446176498697485</v>
      </c>
      <c r="Z70" s="219">
        <v>2.7383549706116366</v>
      </c>
      <c r="AA70" s="219">
        <v>3.3669090416010747</v>
      </c>
      <c r="AB70" s="224">
        <v>9.6224940148306251E-2</v>
      </c>
      <c r="AC70" s="224">
        <v>0.10758527805092143</v>
      </c>
      <c r="AD70" s="241">
        <v>0.11246283880858136</v>
      </c>
      <c r="AE70" s="251">
        <v>0.27863753303407296</v>
      </c>
      <c r="AF70" s="240">
        <v>0.2215243712379599</v>
      </c>
      <c r="AG70" s="240">
        <v>0.59147600982619486</v>
      </c>
      <c r="AH70" s="461">
        <v>0.09</v>
      </c>
      <c r="AI70" s="461">
        <v>0.13810623515434139</v>
      </c>
      <c r="AJ70" s="450">
        <v>0.15759826001534025</v>
      </c>
      <c r="AK70" s="479">
        <v>0.22468375298710277</v>
      </c>
    </row>
    <row r="71" spans="3:37" ht="39" customHeight="1" thickBot="1">
      <c r="C71" s="52">
        <f t="shared" si="1"/>
        <v>60</v>
      </c>
      <c r="D71" s="41" t="s">
        <v>513</v>
      </c>
      <c r="E71" s="310" t="s">
        <v>514</v>
      </c>
      <c r="F71" s="219">
        <v>1.28</v>
      </c>
      <c r="G71" s="219">
        <v>1.5</v>
      </c>
      <c r="H71" s="219">
        <v>1.45</v>
      </c>
      <c r="I71" s="219">
        <v>1.34</v>
      </c>
      <c r="J71" s="219">
        <v>1.3046978071669117</v>
      </c>
      <c r="K71" s="214">
        <v>1.3490303090493752</v>
      </c>
      <c r="L71" s="214">
        <v>1.2685022879766632</v>
      </c>
      <c r="M71" s="219">
        <v>1.2938724330306548</v>
      </c>
      <c r="N71" s="214">
        <v>1.5955947938817263</v>
      </c>
      <c r="O71" s="214">
        <v>1.6751575641713843</v>
      </c>
      <c r="P71" s="214">
        <v>1.7601657810030191</v>
      </c>
      <c r="Q71" s="214">
        <v>1.8633271354044907</v>
      </c>
      <c r="R71" s="214">
        <v>1.8649941722546748</v>
      </c>
      <c r="S71" s="215">
        <v>2.3980221166632876</v>
      </c>
      <c r="T71" s="215">
        <v>2.7547703995610839</v>
      </c>
      <c r="U71" s="214">
        <v>3.0442212532239035</v>
      </c>
      <c r="V71" s="214">
        <v>2.3930291412529558</v>
      </c>
      <c r="W71" s="214">
        <v>3.2078474818117595</v>
      </c>
      <c r="X71" s="214">
        <v>3.71683601514111</v>
      </c>
      <c r="Y71" s="214">
        <v>3.5958434302372067</v>
      </c>
      <c r="Z71" s="219">
        <v>3.8135365971151369</v>
      </c>
      <c r="AA71" s="219">
        <v>3.5368371667582439</v>
      </c>
      <c r="AB71" s="224">
        <v>0.34828085517583918</v>
      </c>
      <c r="AC71" s="224">
        <v>0.39780986468832935</v>
      </c>
      <c r="AD71" s="241">
        <v>0.29182033646099459</v>
      </c>
      <c r="AE71" s="251">
        <v>0.25180496707784655</v>
      </c>
      <c r="AF71" s="240">
        <v>0.2507980718228674</v>
      </c>
      <c r="AG71" s="240">
        <v>0.30714405071582596</v>
      </c>
      <c r="AH71" s="461">
        <v>0.25</v>
      </c>
      <c r="AI71" s="461">
        <v>0.20548002613739619</v>
      </c>
      <c r="AJ71" s="461">
        <v>0.22624481293592094</v>
      </c>
      <c r="AK71" s="450">
        <v>0.22387263028152801</v>
      </c>
    </row>
    <row r="72" spans="3:37" ht="39" customHeight="1" thickBot="1">
      <c r="C72" s="52">
        <f t="shared" si="1"/>
        <v>61</v>
      </c>
      <c r="D72" s="41" t="s">
        <v>618</v>
      </c>
      <c r="E72" s="53" t="s">
        <v>622</v>
      </c>
      <c r="F72" s="53" t="s">
        <v>5</v>
      </c>
      <c r="G72" s="53" t="s">
        <v>5</v>
      </c>
      <c r="H72" s="53" t="s">
        <v>5</v>
      </c>
      <c r="I72" s="55" t="s">
        <v>5</v>
      </c>
      <c r="J72" s="55" t="s">
        <v>5</v>
      </c>
      <c r="K72" s="55" t="s">
        <v>5</v>
      </c>
      <c r="L72" s="55" t="s">
        <v>5</v>
      </c>
      <c r="M72" s="55" t="s">
        <v>5</v>
      </c>
      <c r="N72" s="55" t="s">
        <v>5</v>
      </c>
      <c r="O72" s="55" t="s">
        <v>5</v>
      </c>
      <c r="P72" s="55" t="s">
        <v>5</v>
      </c>
      <c r="Q72" s="55" t="s">
        <v>5</v>
      </c>
      <c r="R72" s="55" t="s">
        <v>5</v>
      </c>
      <c r="S72" s="55" t="s">
        <v>5</v>
      </c>
      <c r="T72" s="55" t="s">
        <v>5</v>
      </c>
      <c r="U72" s="55" t="s">
        <v>5</v>
      </c>
      <c r="V72" s="55" t="s">
        <v>5</v>
      </c>
      <c r="W72" s="55" t="s">
        <v>5</v>
      </c>
      <c r="X72" s="55" t="s">
        <v>5</v>
      </c>
      <c r="Y72" s="55" t="s">
        <v>5</v>
      </c>
      <c r="Z72" s="55" t="s">
        <v>5</v>
      </c>
      <c r="AA72" s="55" t="s">
        <v>5</v>
      </c>
      <c r="AB72" s="55" t="s">
        <v>5</v>
      </c>
      <c r="AC72" s="55" t="s">
        <v>5</v>
      </c>
      <c r="AD72" s="55" t="s">
        <v>5</v>
      </c>
      <c r="AE72" s="289" t="s">
        <v>5</v>
      </c>
      <c r="AF72" s="55" t="s">
        <v>5</v>
      </c>
      <c r="AG72" s="55" t="s">
        <v>5</v>
      </c>
      <c r="AH72" s="203" t="s">
        <v>5</v>
      </c>
      <c r="AI72" s="461">
        <v>0.23342195811690281</v>
      </c>
      <c r="AJ72" s="450">
        <v>0.23764561317151106</v>
      </c>
      <c r="AK72" s="450">
        <v>0.22237714718085247</v>
      </c>
    </row>
    <row r="73" spans="3:37" ht="39" customHeight="1" thickBot="1">
      <c r="C73" s="52">
        <f t="shared" si="1"/>
        <v>62</v>
      </c>
      <c r="D73" s="41" t="s">
        <v>1189</v>
      </c>
      <c r="E73" s="460" t="s">
        <v>623</v>
      </c>
      <c r="F73" s="55" t="s">
        <v>5</v>
      </c>
      <c r="G73" s="55" t="s">
        <v>5</v>
      </c>
      <c r="H73" s="55" t="s">
        <v>5</v>
      </c>
      <c r="I73" s="55" t="s">
        <v>5</v>
      </c>
      <c r="J73" s="55" t="s">
        <v>5</v>
      </c>
      <c r="K73" s="55" t="s">
        <v>5</v>
      </c>
      <c r="L73" s="55" t="s">
        <v>5</v>
      </c>
      <c r="M73" s="55" t="s">
        <v>5</v>
      </c>
      <c r="N73" s="55" t="s">
        <v>5</v>
      </c>
      <c r="O73" s="55" t="s">
        <v>5</v>
      </c>
      <c r="P73" s="55" t="s">
        <v>5</v>
      </c>
      <c r="Q73" s="55" t="s">
        <v>5</v>
      </c>
      <c r="R73" s="55" t="s">
        <v>5</v>
      </c>
      <c r="S73" s="55" t="s">
        <v>5</v>
      </c>
      <c r="T73" s="55" t="s">
        <v>5</v>
      </c>
      <c r="U73" s="55" t="s">
        <v>5</v>
      </c>
      <c r="V73" s="55" t="s">
        <v>5</v>
      </c>
      <c r="W73" s="55" t="s">
        <v>5</v>
      </c>
      <c r="X73" s="55" t="s">
        <v>5</v>
      </c>
      <c r="Y73" s="55" t="s">
        <v>5</v>
      </c>
      <c r="Z73" s="55" t="s">
        <v>5</v>
      </c>
      <c r="AA73" s="55" t="s">
        <v>5</v>
      </c>
      <c r="AB73" s="55" t="s">
        <v>5</v>
      </c>
      <c r="AC73" s="55" t="s">
        <v>5</v>
      </c>
      <c r="AD73" s="55" t="s">
        <v>5</v>
      </c>
      <c r="AE73" s="289" t="s">
        <v>5</v>
      </c>
      <c r="AF73" s="55" t="s">
        <v>5</v>
      </c>
      <c r="AG73" s="55" t="s">
        <v>5</v>
      </c>
      <c r="AH73" s="203" t="s">
        <v>5</v>
      </c>
      <c r="AI73" s="461">
        <v>0.26963530946028552</v>
      </c>
      <c r="AJ73" s="461">
        <v>0.24477178828876656</v>
      </c>
      <c r="AK73" s="450">
        <v>0.22023373527868131</v>
      </c>
    </row>
    <row r="74" spans="3:37" ht="39" customHeight="1" thickBot="1">
      <c r="C74" s="52">
        <f t="shared" si="1"/>
        <v>63</v>
      </c>
      <c r="D74" s="41" t="s">
        <v>532</v>
      </c>
      <c r="E74" s="41" t="s">
        <v>533</v>
      </c>
      <c r="F74" s="53" t="s">
        <v>5</v>
      </c>
      <c r="G74" s="53" t="s">
        <v>5</v>
      </c>
      <c r="H74" s="53" t="s">
        <v>5</v>
      </c>
      <c r="I74" s="55">
        <v>4.91</v>
      </c>
      <c r="J74" s="55">
        <v>2.5667642811171056</v>
      </c>
      <c r="K74" s="27">
        <v>2.958029389656665</v>
      </c>
      <c r="L74" s="27">
        <v>3.2451195702574731</v>
      </c>
      <c r="M74" s="55">
        <v>2.8483761745634784</v>
      </c>
      <c r="N74" s="27">
        <v>2.8511605836993628</v>
      </c>
      <c r="O74" s="27">
        <v>2.338626385531668</v>
      </c>
      <c r="P74" s="27">
        <v>2.4211465075678089</v>
      </c>
      <c r="Q74" s="27">
        <v>1.3182319977658257</v>
      </c>
      <c r="R74" s="27">
        <v>2.2237377429249521</v>
      </c>
      <c r="S74" s="56">
        <v>1.327620148822759</v>
      </c>
      <c r="T74" s="56">
        <v>1.4374188361454783</v>
      </c>
      <c r="U74" s="27">
        <v>2.1496577079413353</v>
      </c>
      <c r="V74" s="27">
        <v>1.6586482106001998</v>
      </c>
      <c r="W74" s="27">
        <v>1.7520993287931428</v>
      </c>
      <c r="X74" s="27">
        <v>1.5677105567960805</v>
      </c>
      <c r="Y74" s="27">
        <v>1.3637610221951348</v>
      </c>
      <c r="Z74" s="55">
        <v>2.1244981621853571</v>
      </c>
      <c r="AA74" s="55">
        <v>2.1506568288111478</v>
      </c>
      <c r="AB74" s="203">
        <v>0.23918301036890369</v>
      </c>
      <c r="AC74" s="203">
        <v>0.22883432754911986</v>
      </c>
      <c r="AD74" s="240">
        <v>0.23627448629532144</v>
      </c>
      <c r="AE74" s="251">
        <v>0.18173328525585827</v>
      </c>
      <c r="AF74" s="240">
        <v>0.16181527176925078</v>
      </c>
      <c r="AG74" s="240">
        <v>0.20353967931205139</v>
      </c>
      <c r="AH74" s="461">
        <v>0.2</v>
      </c>
      <c r="AI74" s="461">
        <v>0.2247327058873308</v>
      </c>
      <c r="AJ74" s="450">
        <v>0.22019000311770254</v>
      </c>
      <c r="AK74" s="450">
        <v>0.21585241134020722</v>
      </c>
    </row>
    <row r="75" spans="3:37" ht="39" customHeight="1" thickBot="1">
      <c r="C75" s="52">
        <f t="shared" si="1"/>
        <v>64</v>
      </c>
      <c r="D75" s="41" t="s">
        <v>842</v>
      </c>
      <c r="E75" s="53" t="s">
        <v>860</v>
      </c>
      <c r="F75" s="53" t="s">
        <v>5</v>
      </c>
      <c r="G75" s="53" t="s">
        <v>5</v>
      </c>
      <c r="H75" s="53" t="s">
        <v>5</v>
      </c>
      <c r="I75" s="55" t="s">
        <v>5</v>
      </c>
      <c r="J75" s="55" t="s">
        <v>5</v>
      </c>
      <c r="K75" s="55" t="s">
        <v>5</v>
      </c>
      <c r="L75" s="55" t="s">
        <v>5</v>
      </c>
      <c r="M75" s="55" t="s">
        <v>5</v>
      </c>
      <c r="N75" s="55" t="s">
        <v>5</v>
      </c>
      <c r="O75" s="55" t="s">
        <v>5</v>
      </c>
      <c r="P75" s="55" t="s">
        <v>5</v>
      </c>
      <c r="Q75" s="55" t="s">
        <v>5</v>
      </c>
      <c r="R75" s="55" t="s">
        <v>5</v>
      </c>
      <c r="S75" s="55" t="s">
        <v>5</v>
      </c>
      <c r="T75" s="55" t="s">
        <v>5</v>
      </c>
      <c r="U75" s="55" t="s">
        <v>5</v>
      </c>
      <c r="V75" s="55" t="s">
        <v>5</v>
      </c>
      <c r="W75" s="55" t="s">
        <v>5</v>
      </c>
      <c r="X75" s="55" t="s">
        <v>5</v>
      </c>
      <c r="Y75" s="55" t="s">
        <v>5</v>
      </c>
      <c r="Z75" s="55" t="s">
        <v>5</v>
      </c>
      <c r="AA75" s="55" t="s">
        <v>5</v>
      </c>
      <c r="AB75" s="55" t="s">
        <v>5</v>
      </c>
      <c r="AC75" s="55" t="s">
        <v>5</v>
      </c>
      <c r="AD75" s="55" t="s">
        <v>5</v>
      </c>
      <c r="AE75" s="289" t="s">
        <v>5</v>
      </c>
      <c r="AF75" s="55" t="s">
        <v>5</v>
      </c>
      <c r="AG75" s="55" t="s">
        <v>5</v>
      </c>
      <c r="AH75" s="203" t="s">
        <v>5</v>
      </c>
      <c r="AI75" s="203" t="s">
        <v>5</v>
      </c>
      <c r="AJ75" s="461">
        <v>0.21238336718735457</v>
      </c>
      <c r="AK75" s="450">
        <v>0.21537294131822157</v>
      </c>
    </row>
    <row r="76" spans="3:37" ht="39" customHeight="1" thickBot="1">
      <c r="C76" s="52">
        <f t="shared" ref="C76:C107" si="2">1+C75</f>
        <v>65</v>
      </c>
      <c r="D76" s="41" t="s">
        <v>576</v>
      </c>
      <c r="E76" s="41" t="s">
        <v>577</v>
      </c>
      <c r="F76" s="53" t="s">
        <v>5</v>
      </c>
      <c r="G76" s="53" t="s">
        <v>5</v>
      </c>
      <c r="H76" s="53" t="s">
        <v>5</v>
      </c>
      <c r="I76" s="55">
        <v>1.32</v>
      </c>
      <c r="J76" s="55">
        <v>1.237201478660273</v>
      </c>
      <c r="K76" s="57">
        <v>1.54047597009182</v>
      </c>
      <c r="L76" s="57">
        <v>1.4892889895955765</v>
      </c>
      <c r="M76" s="55">
        <v>1.6998696823132025</v>
      </c>
      <c r="N76" s="27">
        <v>1.6646281376766145</v>
      </c>
      <c r="O76" s="29">
        <v>1.6072485452330318</v>
      </c>
      <c r="P76" s="29">
        <v>1.5371337827864024</v>
      </c>
      <c r="Q76" s="29">
        <v>1.5472608069253153</v>
      </c>
      <c r="R76" s="27">
        <v>1.310231630169449</v>
      </c>
      <c r="S76" s="56">
        <v>1.3074631222317397</v>
      </c>
      <c r="T76" s="56">
        <v>1.4782549544312789</v>
      </c>
      <c r="U76" s="27">
        <v>1.4920616488911698</v>
      </c>
      <c r="V76" s="27">
        <v>1.4819156425587894</v>
      </c>
      <c r="W76" s="27">
        <v>1.104526377254917</v>
      </c>
      <c r="X76" s="27">
        <v>1.1632755004898256</v>
      </c>
      <c r="Y76" s="27">
        <v>0.88694712870279468</v>
      </c>
      <c r="Z76" s="55">
        <v>1.7004650200114073</v>
      </c>
      <c r="AA76" s="55">
        <v>1.9885311200310598</v>
      </c>
      <c r="AB76" s="203">
        <v>0.21742406269250911</v>
      </c>
      <c r="AC76" s="203">
        <v>0.13856864077692699</v>
      </c>
      <c r="AD76" s="240">
        <v>0.19399662459401745</v>
      </c>
      <c r="AE76" s="251">
        <v>0.18935406092275794</v>
      </c>
      <c r="AF76" s="240">
        <v>0.16858936375404046</v>
      </c>
      <c r="AG76" s="240">
        <v>0.11693806381192899</v>
      </c>
      <c r="AH76" s="461">
        <v>0.13</v>
      </c>
      <c r="AI76" s="461">
        <v>0.10789698369777848</v>
      </c>
      <c r="AJ76" s="450">
        <v>0.24515687959632856</v>
      </c>
      <c r="AK76" s="450">
        <v>0.20510612875512496</v>
      </c>
    </row>
    <row r="77" spans="3:37" ht="39" customHeight="1" thickBot="1">
      <c r="C77" s="52">
        <f t="shared" si="2"/>
        <v>66</v>
      </c>
      <c r="D77" s="41" t="s">
        <v>524</v>
      </c>
      <c r="E77" s="41" t="s">
        <v>525</v>
      </c>
      <c r="F77" s="53">
        <v>1.98</v>
      </c>
      <c r="G77" s="53">
        <v>1.7</v>
      </c>
      <c r="H77" s="53">
        <v>2.0699999999999998</v>
      </c>
      <c r="I77" s="54">
        <v>2.08</v>
      </c>
      <c r="J77" s="253">
        <v>1.7740058251411976</v>
      </c>
      <c r="K77" s="57">
        <v>1.8056974033645177</v>
      </c>
      <c r="L77" s="57">
        <v>1.7851415112192188</v>
      </c>
      <c r="M77" s="55">
        <v>1.925825634687808</v>
      </c>
      <c r="N77" s="27">
        <v>1.8558353489370898</v>
      </c>
      <c r="O77" s="27">
        <v>2.0349012198546164</v>
      </c>
      <c r="P77" s="27">
        <v>1.7232341873943968</v>
      </c>
      <c r="Q77" s="27">
        <v>2.0118650362242851</v>
      </c>
      <c r="R77" s="27">
        <v>1.9840435456617991</v>
      </c>
      <c r="S77" s="56">
        <v>1.9363450006545069</v>
      </c>
      <c r="T77" s="56">
        <v>2.0806144081686453</v>
      </c>
      <c r="U77" s="27">
        <v>2.5485183762845303</v>
      </c>
      <c r="V77" s="27">
        <v>2.6486317373159505</v>
      </c>
      <c r="W77" s="27">
        <v>2.0041954363050269</v>
      </c>
      <c r="X77" s="27">
        <v>1.9688583015442964</v>
      </c>
      <c r="Y77" s="27">
        <v>1.704253896776406</v>
      </c>
      <c r="Z77" s="55">
        <v>1.6380506727348072</v>
      </c>
      <c r="AA77" s="55">
        <v>1.6209510125363924</v>
      </c>
      <c r="AB77" s="203">
        <v>0.26097911685498942</v>
      </c>
      <c r="AC77" s="203">
        <v>0.25304485843306185</v>
      </c>
      <c r="AD77" s="240">
        <v>0.26627379597539202</v>
      </c>
      <c r="AE77" s="251">
        <v>0.23107021853333451</v>
      </c>
      <c r="AF77" s="240">
        <v>0.24337771389646956</v>
      </c>
      <c r="AG77" s="240">
        <v>0.24983732496123809</v>
      </c>
      <c r="AH77" s="461">
        <v>0.24</v>
      </c>
      <c r="AI77" s="461">
        <v>0.19208020328317038</v>
      </c>
      <c r="AJ77" s="461">
        <v>0.18768375151926467</v>
      </c>
      <c r="AK77" s="450">
        <v>0.20218601848268367</v>
      </c>
    </row>
    <row r="78" spans="3:37" ht="39" customHeight="1" thickBot="1">
      <c r="C78" s="52">
        <f t="shared" si="2"/>
        <v>67</v>
      </c>
      <c r="D78" s="41" t="s">
        <v>566</v>
      </c>
      <c r="E78" s="41" t="s">
        <v>567</v>
      </c>
      <c r="F78" s="53">
        <v>13.11</v>
      </c>
      <c r="G78" s="53">
        <v>12.68</v>
      </c>
      <c r="H78" s="53">
        <v>11.7</v>
      </c>
      <c r="I78" s="54">
        <v>10.82</v>
      </c>
      <c r="J78" s="253">
        <v>8.9167087865871153</v>
      </c>
      <c r="K78" s="57">
        <v>8.5495912064102839</v>
      </c>
      <c r="L78" s="57">
        <v>7.5685645404165962</v>
      </c>
      <c r="M78" s="55">
        <v>7.4223948431820546</v>
      </c>
      <c r="N78" s="27">
        <v>8.1492228660570074</v>
      </c>
      <c r="O78" s="27">
        <v>13.664824774413592</v>
      </c>
      <c r="P78" s="27">
        <v>8.1506831849701449</v>
      </c>
      <c r="Q78" s="27">
        <v>7.5535854145875874</v>
      </c>
      <c r="R78" s="27">
        <v>5.4692476427643166</v>
      </c>
      <c r="S78" s="56">
        <v>5.6324087797820814</v>
      </c>
      <c r="T78" s="56">
        <v>6.7937914087069116</v>
      </c>
      <c r="U78" s="27">
        <v>7.9233412400227392</v>
      </c>
      <c r="V78" s="27">
        <v>8.1104185421705761</v>
      </c>
      <c r="W78" s="27">
        <v>8.0764404933369445</v>
      </c>
      <c r="X78" s="27">
        <v>8.6818785704383945</v>
      </c>
      <c r="Y78" s="27">
        <v>8.6546034674103556</v>
      </c>
      <c r="Z78" s="55">
        <v>8.531595365308668</v>
      </c>
      <c r="AA78" s="55">
        <v>7.4427355618111228</v>
      </c>
      <c r="AB78" s="203">
        <v>8.7495057986205022E-2</v>
      </c>
      <c r="AC78" s="203">
        <v>8.4685583327661476E-2</v>
      </c>
      <c r="AD78" s="240">
        <v>8.4575970080806653E-2</v>
      </c>
      <c r="AE78" s="251">
        <v>0.13121834633363014</v>
      </c>
      <c r="AF78" s="251">
        <v>7.4411651708267842E-2</v>
      </c>
      <c r="AG78" s="240">
        <v>0.12545028846580783</v>
      </c>
      <c r="AH78" s="461">
        <v>0.26</v>
      </c>
      <c r="AI78" s="461">
        <v>0.22419216477666445</v>
      </c>
      <c r="AJ78" s="450">
        <v>0.16751266829835287</v>
      </c>
      <c r="AK78" s="450">
        <v>0.19777526140307347</v>
      </c>
    </row>
    <row r="79" spans="3:37" ht="39" customHeight="1" thickBot="1">
      <c r="C79" s="52">
        <f t="shared" si="2"/>
        <v>68</v>
      </c>
      <c r="D79" s="41" t="s">
        <v>522</v>
      </c>
      <c r="E79" s="41" t="s">
        <v>523</v>
      </c>
      <c r="F79" s="53">
        <v>1.82</v>
      </c>
      <c r="G79" s="53">
        <v>1.92</v>
      </c>
      <c r="H79" s="53">
        <v>1.87</v>
      </c>
      <c r="I79" s="54">
        <v>1.86</v>
      </c>
      <c r="J79" s="263">
        <v>1.8575568510018918</v>
      </c>
      <c r="K79" s="57">
        <v>1.8524261501384824</v>
      </c>
      <c r="L79" s="57">
        <v>1.7750667066625336</v>
      </c>
      <c r="M79" s="55">
        <v>1.83928845565503</v>
      </c>
      <c r="N79" s="27">
        <v>1.7210731042217577</v>
      </c>
      <c r="O79" s="27">
        <v>1.8173967079085949</v>
      </c>
      <c r="P79" s="27">
        <v>1.7044151856678578</v>
      </c>
      <c r="Q79" s="27">
        <v>1.832045007957122</v>
      </c>
      <c r="R79" s="27">
        <v>1.7810045921058979</v>
      </c>
      <c r="S79" s="56">
        <v>1.8192972224484845</v>
      </c>
      <c r="T79" s="56">
        <v>1.5747060036131464</v>
      </c>
      <c r="U79" s="27">
        <v>1.5226058828293565</v>
      </c>
      <c r="V79" s="27">
        <v>1.6399956792594101</v>
      </c>
      <c r="W79" s="27">
        <v>1.0989608438524434</v>
      </c>
      <c r="X79" s="27">
        <v>1.3269179021272131</v>
      </c>
      <c r="Y79" s="27">
        <v>1.2827959602897925</v>
      </c>
      <c r="Z79" s="55">
        <v>2.1434136764810532</v>
      </c>
      <c r="AA79" s="55">
        <v>2.3279786708080441</v>
      </c>
      <c r="AB79" s="203">
        <v>0.18606657769149987</v>
      </c>
      <c r="AC79" s="203">
        <v>0.21168982490849747</v>
      </c>
      <c r="AD79" s="240">
        <v>0.17846795821516478</v>
      </c>
      <c r="AE79" s="251">
        <v>0.19758022270275169</v>
      </c>
      <c r="AF79" s="251">
        <v>0.23279454168660421</v>
      </c>
      <c r="AG79" s="240">
        <v>0.25302095772348265</v>
      </c>
      <c r="AH79" s="461">
        <v>0.21</v>
      </c>
      <c r="AI79" s="461">
        <v>0.25365702706213522</v>
      </c>
      <c r="AJ79" s="461">
        <v>0.17169689328970894</v>
      </c>
      <c r="AK79" s="450">
        <v>0.19471621888376003</v>
      </c>
    </row>
    <row r="80" spans="3:37" ht="39" customHeight="1" thickBot="1">
      <c r="C80" s="52">
        <f t="shared" si="2"/>
        <v>69</v>
      </c>
      <c r="D80" s="41" t="s">
        <v>534</v>
      </c>
      <c r="E80" s="41" t="s">
        <v>535</v>
      </c>
      <c r="F80" s="53" t="s">
        <v>5</v>
      </c>
      <c r="G80" s="53" t="s">
        <v>5</v>
      </c>
      <c r="H80" s="53">
        <v>1.8</v>
      </c>
      <c r="I80" s="53">
        <v>1.82</v>
      </c>
      <c r="J80" s="53">
        <v>1.7015807614685592</v>
      </c>
      <c r="K80" s="57">
        <v>1.797367956489998</v>
      </c>
      <c r="L80" s="57">
        <v>1.9646219609762519</v>
      </c>
      <c r="M80" s="53">
        <v>3.0184898563212874</v>
      </c>
      <c r="N80" s="27">
        <v>2.0283284092711114</v>
      </c>
      <c r="O80" s="27">
        <v>1.7176647034921932</v>
      </c>
      <c r="P80" s="27">
        <v>2.0126581102690069</v>
      </c>
      <c r="Q80" s="27">
        <v>2.021548845767926</v>
      </c>
      <c r="R80" s="27">
        <v>1.8570281737354828</v>
      </c>
      <c r="S80" s="27">
        <v>2.3344531963125372</v>
      </c>
      <c r="T80" s="27">
        <v>1.9504868018851909</v>
      </c>
      <c r="U80" s="27">
        <v>1.0205384581850645</v>
      </c>
      <c r="V80" s="27">
        <v>1.4962454574991715</v>
      </c>
      <c r="W80" s="58">
        <v>1.9879724034301063</v>
      </c>
      <c r="X80" s="58">
        <v>1.6441227622890131</v>
      </c>
      <c r="Y80" s="58">
        <v>1.5175843829318028</v>
      </c>
      <c r="Z80" s="169">
        <v>1.0300434380161676</v>
      </c>
      <c r="AA80" s="55">
        <v>2.0912169745063993</v>
      </c>
      <c r="AB80" s="203">
        <v>0.23071121725225513</v>
      </c>
      <c r="AC80" s="203">
        <v>0.1536956345728355</v>
      </c>
      <c r="AD80" s="240">
        <v>9.0406099915152513E-2</v>
      </c>
      <c r="AE80" s="251">
        <v>0.25626205817231823</v>
      </c>
      <c r="AF80" s="251">
        <v>0.20959640404719437</v>
      </c>
      <c r="AG80" s="240">
        <v>0.19690145200194209</v>
      </c>
      <c r="AH80" s="461">
        <v>0.14000000000000001</v>
      </c>
      <c r="AI80" s="461">
        <v>0.2148851916093604</v>
      </c>
      <c r="AJ80" s="450">
        <v>0.19273956431872674</v>
      </c>
      <c r="AK80" s="450">
        <v>0.18517877384651227</v>
      </c>
    </row>
    <row r="81" spans="3:37" ht="39" customHeight="1" thickBot="1">
      <c r="C81" s="52">
        <f t="shared" si="2"/>
        <v>70</v>
      </c>
      <c r="D81" s="41" t="s">
        <v>560</v>
      </c>
      <c r="E81" s="41" t="s">
        <v>561</v>
      </c>
      <c r="F81" s="53">
        <v>2.59</v>
      </c>
      <c r="G81" s="53">
        <v>2.02</v>
      </c>
      <c r="H81" s="53">
        <v>2.06</v>
      </c>
      <c r="I81" s="53">
        <v>2.0499999999999998</v>
      </c>
      <c r="J81" s="53">
        <v>2.428903413461903</v>
      </c>
      <c r="K81" s="57">
        <v>2.1226662720995861</v>
      </c>
      <c r="L81" s="57">
        <v>1.4851847624946508</v>
      </c>
      <c r="M81" s="53">
        <v>1.4382248067589836</v>
      </c>
      <c r="N81" s="27">
        <v>1.6574791698598796</v>
      </c>
      <c r="O81" s="27">
        <v>1.394456456582218</v>
      </c>
      <c r="P81" s="27">
        <v>1.3664806740715403</v>
      </c>
      <c r="Q81" s="27">
        <v>1.4166199751262665</v>
      </c>
      <c r="R81" s="27">
        <v>1.4887375878952425</v>
      </c>
      <c r="S81" s="56">
        <v>1.4529097634327759</v>
      </c>
      <c r="T81" s="56">
        <v>1.5088288993866306</v>
      </c>
      <c r="U81" s="27">
        <v>1.5216616972848955</v>
      </c>
      <c r="V81" s="27">
        <v>1.4915495514324206</v>
      </c>
      <c r="W81" s="58">
        <v>1.7117219843304188</v>
      </c>
      <c r="X81" s="58">
        <v>1.6817489284624632</v>
      </c>
      <c r="Y81" s="58">
        <v>1.6953738993277605</v>
      </c>
      <c r="Z81" s="169">
        <v>1.6690809041550096</v>
      </c>
      <c r="AA81" s="55">
        <v>1.7620465398225325</v>
      </c>
      <c r="AB81" s="203">
        <v>0.12728970427255004</v>
      </c>
      <c r="AC81" s="203">
        <v>0.12602549654530276</v>
      </c>
      <c r="AD81" s="240">
        <v>0.12622917108839296</v>
      </c>
      <c r="AE81" s="251">
        <v>0.14326067223049391</v>
      </c>
      <c r="AF81" s="251">
        <v>0.13285396721846859</v>
      </c>
      <c r="AG81" s="240">
        <v>0.13336568692090073</v>
      </c>
      <c r="AH81" s="461">
        <v>0.13</v>
      </c>
      <c r="AI81" s="461">
        <v>0.19160537686595758</v>
      </c>
      <c r="AJ81" s="461">
        <v>0.18199871293529887</v>
      </c>
      <c r="AK81" s="450">
        <v>0.17593882296563698</v>
      </c>
    </row>
    <row r="82" spans="3:37" ht="39" customHeight="1" thickBot="1">
      <c r="C82" s="52">
        <f t="shared" si="2"/>
        <v>71</v>
      </c>
      <c r="D82" s="41" t="s">
        <v>544</v>
      </c>
      <c r="E82" s="41" t="s">
        <v>545</v>
      </c>
      <c r="F82" s="53">
        <v>1.78</v>
      </c>
      <c r="G82" s="53">
        <v>1.64</v>
      </c>
      <c r="H82" s="53">
        <v>1.76</v>
      </c>
      <c r="I82" s="53">
        <v>1.9</v>
      </c>
      <c r="J82" s="53">
        <v>1.7165642101886933</v>
      </c>
      <c r="K82" s="57">
        <v>1.9093327255659862</v>
      </c>
      <c r="L82" s="57">
        <v>1.7419461124231781</v>
      </c>
      <c r="M82" s="53">
        <v>1.3511853793021018</v>
      </c>
      <c r="N82" s="27">
        <v>1.8404264559417542</v>
      </c>
      <c r="O82" s="27">
        <v>2.2312164034088187</v>
      </c>
      <c r="P82" s="27">
        <v>1.9254940999306658</v>
      </c>
      <c r="Q82" s="27">
        <v>1.7174119435924675</v>
      </c>
      <c r="R82" s="27">
        <v>1.8846942329721883</v>
      </c>
      <c r="S82" s="56">
        <v>1.9615965961501243</v>
      </c>
      <c r="T82" s="56">
        <v>2.0596633839807241</v>
      </c>
      <c r="U82" s="27">
        <v>1.6465970067841007</v>
      </c>
      <c r="V82" s="27">
        <v>1.4038424759530455</v>
      </c>
      <c r="W82" s="27">
        <v>2.0356539413573449</v>
      </c>
      <c r="X82" s="27">
        <v>1.6950171676987651</v>
      </c>
      <c r="Y82" s="27">
        <v>1.9503036852494755</v>
      </c>
      <c r="Z82" s="55">
        <v>1.6159712891912945</v>
      </c>
      <c r="AA82" s="55">
        <v>1.4607595135395968</v>
      </c>
      <c r="AB82" s="203">
        <v>0.19789343968318987</v>
      </c>
      <c r="AC82" s="203">
        <v>0.19979630014291222</v>
      </c>
      <c r="AD82" s="240">
        <v>0.18443597683456053</v>
      </c>
      <c r="AE82" s="251">
        <v>0.19220338895816577</v>
      </c>
      <c r="AF82" s="251">
        <v>0.17209630320991057</v>
      </c>
      <c r="AG82" s="240">
        <v>0.15737352568400612</v>
      </c>
      <c r="AH82" s="461">
        <v>0.17</v>
      </c>
      <c r="AI82" s="461">
        <v>0.13997245677472481</v>
      </c>
      <c r="AJ82" s="450">
        <v>0.13960269285075119</v>
      </c>
      <c r="AK82" s="450">
        <v>0.17481878860126851</v>
      </c>
    </row>
    <row r="83" spans="3:37" ht="39" customHeight="1" thickBot="1">
      <c r="C83" s="52">
        <f t="shared" si="2"/>
        <v>72</v>
      </c>
      <c r="D83" s="129" t="s">
        <v>530</v>
      </c>
      <c r="E83" s="41" t="s">
        <v>531</v>
      </c>
      <c r="F83" s="53" t="s">
        <v>5</v>
      </c>
      <c r="G83" s="53" t="s">
        <v>5</v>
      </c>
      <c r="H83" s="53" t="s">
        <v>5</v>
      </c>
      <c r="I83" s="53" t="s">
        <v>5</v>
      </c>
      <c r="J83" s="53" t="s">
        <v>5</v>
      </c>
      <c r="K83" s="253" t="s">
        <v>5</v>
      </c>
      <c r="L83" s="253" t="s">
        <v>5</v>
      </c>
      <c r="M83" s="53" t="s">
        <v>5</v>
      </c>
      <c r="N83" s="55" t="s">
        <v>5</v>
      </c>
      <c r="O83" s="55" t="s">
        <v>5</v>
      </c>
      <c r="P83" s="55" t="s">
        <v>5</v>
      </c>
      <c r="Q83" s="55" t="s">
        <v>5</v>
      </c>
      <c r="R83" s="55" t="s">
        <v>5</v>
      </c>
      <c r="S83" s="55" t="s">
        <v>5</v>
      </c>
      <c r="T83" s="55" t="s">
        <v>5</v>
      </c>
      <c r="U83" s="55" t="s">
        <v>5</v>
      </c>
      <c r="V83" s="55" t="s">
        <v>5</v>
      </c>
      <c r="W83" s="55" t="s">
        <v>5</v>
      </c>
      <c r="X83" s="55" t="s">
        <v>5</v>
      </c>
      <c r="Y83" s="55" t="s">
        <v>5</v>
      </c>
      <c r="Z83" s="55" t="s">
        <v>5</v>
      </c>
      <c r="AA83" s="55" t="s">
        <v>5</v>
      </c>
      <c r="AB83" s="55" t="s">
        <v>5</v>
      </c>
      <c r="AC83" s="55" t="s">
        <v>5</v>
      </c>
      <c r="AD83" s="55" t="s">
        <v>5</v>
      </c>
      <c r="AE83" s="251">
        <v>0.45301487958088726</v>
      </c>
      <c r="AF83" s="251">
        <v>0.34391625518947383</v>
      </c>
      <c r="AG83" s="251">
        <v>0.21093621280355029</v>
      </c>
      <c r="AH83" s="461">
        <v>0.24</v>
      </c>
      <c r="AI83" s="461">
        <v>0.26351756937636989</v>
      </c>
      <c r="AJ83" s="461">
        <v>0.23591504283519807</v>
      </c>
      <c r="AK83" s="450">
        <v>0.17009058960472784</v>
      </c>
    </row>
    <row r="84" spans="3:37" ht="39" customHeight="1" thickBot="1">
      <c r="C84" s="52">
        <f t="shared" si="2"/>
        <v>73</v>
      </c>
      <c r="D84" s="41" t="s">
        <v>536</v>
      </c>
      <c r="E84" s="41" t="s">
        <v>537</v>
      </c>
      <c r="F84" s="53" t="s">
        <v>5</v>
      </c>
      <c r="G84" s="53" t="s">
        <v>5</v>
      </c>
      <c r="H84" s="53" t="s">
        <v>5</v>
      </c>
      <c r="I84" s="53" t="s">
        <v>5</v>
      </c>
      <c r="J84" s="53" t="s">
        <v>5</v>
      </c>
      <c r="K84" s="57" t="s">
        <v>5</v>
      </c>
      <c r="L84" s="57" t="s">
        <v>5</v>
      </c>
      <c r="M84" s="53" t="s">
        <v>5</v>
      </c>
      <c r="N84" s="55" t="s">
        <v>5</v>
      </c>
      <c r="O84" s="55" t="s">
        <v>5</v>
      </c>
      <c r="P84" s="55" t="s">
        <v>5</v>
      </c>
      <c r="Q84" s="55" t="s">
        <v>5</v>
      </c>
      <c r="R84" s="55" t="s">
        <v>5</v>
      </c>
      <c r="S84" s="55" t="s">
        <v>5</v>
      </c>
      <c r="T84" s="55" t="s">
        <v>5</v>
      </c>
      <c r="U84" s="27">
        <v>5.6154392135958515</v>
      </c>
      <c r="V84" s="27">
        <v>3.6490895195960635</v>
      </c>
      <c r="W84" s="58">
        <v>7.1312834064192101</v>
      </c>
      <c r="X84" s="58">
        <v>5.0598106975545898</v>
      </c>
      <c r="Y84" s="58">
        <v>4.8858715108581556</v>
      </c>
      <c r="Z84" s="169">
        <v>3.9746391803378027</v>
      </c>
      <c r="AA84" s="55">
        <v>1.6056187034089744</v>
      </c>
      <c r="AB84" s="203">
        <v>0.12154715231009079</v>
      </c>
      <c r="AC84" s="203">
        <v>0.13690709721874028</v>
      </c>
      <c r="AD84" s="240">
        <v>0.11797143082889612</v>
      </c>
      <c r="AE84" s="251">
        <v>0.19458607504404749</v>
      </c>
      <c r="AF84" s="240">
        <v>0.19151807819388428</v>
      </c>
      <c r="AG84" s="240">
        <v>0.18852292310515431</v>
      </c>
      <c r="AH84" s="461">
        <v>0.17</v>
      </c>
      <c r="AI84" s="461">
        <v>0.18359924375193665</v>
      </c>
      <c r="AJ84" s="450">
        <v>0.17507509724529979</v>
      </c>
      <c r="AK84" s="450">
        <v>0.16911225671941987</v>
      </c>
    </row>
    <row r="85" spans="3:37" ht="39" customHeight="1" thickBot="1">
      <c r="C85" s="52">
        <f t="shared" si="2"/>
        <v>74</v>
      </c>
      <c r="D85" s="41" t="s">
        <v>485</v>
      </c>
      <c r="E85" s="41" t="s">
        <v>486</v>
      </c>
      <c r="F85" s="53" t="s">
        <v>5</v>
      </c>
      <c r="G85" s="53" t="s">
        <v>5</v>
      </c>
      <c r="H85" s="53" t="s">
        <v>5</v>
      </c>
      <c r="I85" s="53" t="s">
        <v>5</v>
      </c>
      <c r="J85" s="53" t="s">
        <v>5</v>
      </c>
      <c r="K85" s="57" t="s">
        <v>5</v>
      </c>
      <c r="L85" s="57" t="s">
        <v>5</v>
      </c>
      <c r="M85" s="53" t="s">
        <v>5</v>
      </c>
      <c r="N85" s="55" t="s">
        <v>5</v>
      </c>
      <c r="O85" s="55" t="s">
        <v>5</v>
      </c>
      <c r="P85" s="55" t="s">
        <v>5</v>
      </c>
      <c r="Q85" s="55" t="s">
        <v>5</v>
      </c>
      <c r="R85" s="55" t="s">
        <v>5</v>
      </c>
      <c r="S85" s="55" t="s">
        <v>5</v>
      </c>
      <c r="T85" s="55" t="s">
        <v>5</v>
      </c>
      <c r="U85" s="55" t="s">
        <v>5</v>
      </c>
      <c r="V85" s="55" t="s">
        <v>5</v>
      </c>
      <c r="W85" s="55" t="s">
        <v>5</v>
      </c>
      <c r="X85" s="55" t="s">
        <v>5</v>
      </c>
      <c r="Y85" s="27">
        <v>3.4363694284494457</v>
      </c>
      <c r="Z85" s="55">
        <v>2.4759446690211036</v>
      </c>
      <c r="AA85" s="55">
        <v>2.8320091468038688</v>
      </c>
      <c r="AB85" s="203">
        <v>0.35827684038838298</v>
      </c>
      <c r="AC85" s="203">
        <v>0.32934878967368902</v>
      </c>
      <c r="AD85" s="240">
        <v>0.28135618949753027</v>
      </c>
      <c r="AE85" s="251">
        <v>0.38581990137344874</v>
      </c>
      <c r="AF85" s="240">
        <v>0.34089990626325772</v>
      </c>
      <c r="AG85" s="240">
        <v>0.45218126159513899</v>
      </c>
      <c r="AH85" s="461">
        <v>0.3</v>
      </c>
      <c r="AI85" s="461">
        <v>0.25617273793917578</v>
      </c>
      <c r="AJ85" s="461">
        <v>0.20199969691547764</v>
      </c>
      <c r="AK85" s="450">
        <v>0.16752407292784782</v>
      </c>
    </row>
    <row r="86" spans="3:37" ht="39" customHeight="1" thickBot="1">
      <c r="C86" s="52">
        <f t="shared" si="2"/>
        <v>75</v>
      </c>
      <c r="D86" s="41" t="s">
        <v>507</v>
      </c>
      <c r="E86" s="41" t="s">
        <v>508</v>
      </c>
      <c r="F86" s="53" t="s">
        <v>5</v>
      </c>
      <c r="G86" s="53" t="s">
        <v>5</v>
      </c>
      <c r="H86" s="53" t="s">
        <v>5</v>
      </c>
      <c r="I86" s="53" t="s">
        <v>5</v>
      </c>
      <c r="J86" s="53" t="s">
        <v>5</v>
      </c>
      <c r="K86" s="253" t="s">
        <v>5</v>
      </c>
      <c r="L86" s="253" t="s">
        <v>5</v>
      </c>
      <c r="M86" s="53" t="s">
        <v>5</v>
      </c>
      <c r="N86" s="55" t="s">
        <v>5</v>
      </c>
      <c r="O86" s="55" t="s">
        <v>5</v>
      </c>
      <c r="P86" s="55" t="s">
        <v>5</v>
      </c>
      <c r="Q86" s="55" t="s">
        <v>5</v>
      </c>
      <c r="R86" s="55" t="s">
        <v>5</v>
      </c>
      <c r="S86" s="55" t="s">
        <v>5</v>
      </c>
      <c r="T86" s="55" t="s">
        <v>5</v>
      </c>
      <c r="U86" s="55" t="s">
        <v>5</v>
      </c>
      <c r="V86" s="55" t="s">
        <v>5</v>
      </c>
      <c r="W86" s="55" t="s">
        <v>5</v>
      </c>
      <c r="X86" s="55" t="s">
        <v>5</v>
      </c>
      <c r="Y86" s="55" t="s">
        <v>5</v>
      </c>
      <c r="Z86" s="55" t="s">
        <v>5</v>
      </c>
      <c r="AA86" s="55" t="s">
        <v>5</v>
      </c>
      <c r="AB86" s="55" t="s">
        <v>5</v>
      </c>
      <c r="AC86" s="55" t="s">
        <v>5</v>
      </c>
      <c r="AD86" s="55">
        <v>0.25099892782442002</v>
      </c>
      <c r="AE86" s="251">
        <v>0.17167861318978891</v>
      </c>
      <c r="AF86" s="240">
        <v>0.4066377318738717</v>
      </c>
      <c r="AG86" s="240">
        <v>0.31760758947430895</v>
      </c>
      <c r="AH86" s="461">
        <v>0.37</v>
      </c>
      <c r="AI86" s="461">
        <v>0.27052239922199539</v>
      </c>
      <c r="AJ86" s="450">
        <v>0.17502022023323538</v>
      </c>
      <c r="AK86" s="450">
        <v>0.1646887987086359</v>
      </c>
    </row>
    <row r="87" spans="3:37" ht="39" customHeight="1" thickBot="1">
      <c r="C87" s="52">
        <f t="shared" si="2"/>
        <v>76</v>
      </c>
      <c r="D87" s="41" t="s">
        <v>540</v>
      </c>
      <c r="E87" s="41" t="s">
        <v>541</v>
      </c>
      <c r="F87" s="53" t="s">
        <v>5</v>
      </c>
      <c r="G87" s="53" t="s">
        <v>5</v>
      </c>
      <c r="H87" s="53" t="s">
        <v>5</v>
      </c>
      <c r="I87" s="53" t="s">
        <v>5</v>
      </c>
      <c r="J87" s="53" t="s">
        <v>5</v>
      </c>
      <c r="K87" s="253" t="s">
        <v>5</v>
      </c>
      <c r="L87" s="253" t="s">
        <v>5</v>
      </c>
      <c r="M87" s="53" t="s">
        <v>5</v>
      </c>
      <c r="N87" s="55" t="s">
        <v>5</v>
      </c>
      <c r="O87" s="55" t="s">
        <v>5</v>
      </c>
      <c r="P87" s="55" t="s">
        <v>5</v>
      </c>
      <c r="Q87" s="55" t="s">
        <v>5</v>
      </c>
      <c r="R87" s="55" t="s">
        <v>5</v>
      </c>
      <c r="S87" s="55" t="s">
        <v>5</v>
      </c>
      <c r="T87" s="55" t="s">
        <v>5</v>
      </c>
      <c r="U87" s="55" t="s">
        <v>5</v>
      </c>
      <c r="V87" s="55" t="s">
        <v>5</v>
      </c>
      <c r="W87" s="55" t="s">
        <v>5</v>
      </c>
      <c r="X87" s="55" t="s">
        <v>5</v>
      </c>
      <c r="Y87" s="55" t="s">
        <v>5</v>
      </c>
      <c r="Z87" s="55" t="s">
        <v>5</v>
      </c>
      <c r="AA87" s="55" t="s">
        <v>5</v>
      </c>
      <c r="AB87" s="55" t="s">
        <v>5</v>
      </c>
      <c r="AC87" s="55" t="s">
        <v>5</v>
      </c>
      <c r="AD87" s="55" t="s">
        <v>5</v>
      </c>
      <c r="AE87" s="251">
        <v>0.20044532754612707</v>
      </c>
      <c r="AF87" s="240">
        <v>0.19975431313523995</v>
      </c>
      <c r="AG87" s="240">
        <v>0.18509044225072957</v>
      </c>
      <c r="AH87" s="461">
        <v>0.17</v>
      </c>
      <c r="AI87" s="461">
        <v>0.26015224324166059</v>
      </c>
      <c r="AJ87" s="461">
        <v>0.20677386394325808</v>
      </c>
      <c r="AK87" s="450">
        <v>0.1596406944970748</v>
      </c>
    </row>
    <row r="88" spans="3:37" ht="39" customHeight="1" thickBot="1">
      <c r="C88" s="52">
        <f t="shared" si="2"/>
        <v>77</v>
      </c>
      <c r="D88" s="41" t="s">
        <v>558</v>
      </c>
      <c r="E88" s="41" t="s">
        <v>559</v>
      </c>
      <c r="F88" s="53">
        <v>1.72</v>
      </c>
      <c r="G88" s="53">
        <v>1.91</v>
      </c>
      <c r="H88" s="53">
        <v>1.87</v>
      </c>
      <c r="I88" s="53">
        <v>1.99</v>
      </c>
      <c r="J88" s="53">
        <v>1.6465003164369558</v>
      </c>
      <c r="K88" s="57">
        <v>1.7935919801300297</v>
      </c>
      <c r="L88" s="57">
        <v>1.7628142835490279</v>
      </c>
      <c r="M88" s="53">
        <v>1.8474219824083573</v>
      </c>
      <c r="N88" s="27">
        <v>1.7917210203662353</v>
      </c>
      <c r="O88" s="27">
        <v>1.754618966969524</v>
      </c>
      <c r="P88" s="27">
        <v>1.7052527894076501</v>
      </c>
      <c r="Q88" s="27">
        <v>1.6452420652191795</v>
      </c>
      <c r="R88" s="27">
        <v>1.5615028310311252</v>
      </c>
      <c r="S88" s="56">
        <v>1.8732944033859897</v>
      </c>
      <c r="T88" s="56">
        <v>1.6687405381735996</v>
      </c>
      <c r="U88" s="27">
        <v>1.7452347305506213</v>
      </c>
      <c r="V88" s="27">
        <v>1.6740824168680359</v>
      </c>
      <c r="W88" s="27">
        <v>1.9248456405912868</v>
      </c>
      <c r="X88" s="27">
        <v>1.5321337902391421</v>
      </c>
      <c r="Y88" s="27">
        <v>1.5267061327606306</v>
      </c>
      <c r="Z88" s="55">
        <v>1.2869652761576842</v>
      </c>
      <c r="AA88" s="55">
        <v>1.4882582584910287</v>
      </c>
      <c r="AB88" s="203">
        <v>0.12532554808414434</v>
      </c>
      <c r="AC88" s="203">
        <v>0.12099591308423226</v>
      </c>
      <c r="AD88" s="240">
        <v>0.12117402331285904</v>
      </c>
      <c r="AE88" s="251">
        <v>0.12848244367606168</v>
      </c>
      <c r="AF88" s="240">
        <v>0.13951672447258534</v>
      </c>
      <c r="AG88" s="240">
        <v>0.1393848626558529</v>
      </c>
      <c r="AH88" s="461">
        <v>0.11</v>
      </c>
      <c r="AI88" s="461">
        <v>0.15367574429279154</v>
      </c>
      <c r="AJ88" s="450">
        <v>0.1468300137709484</v>
      </c>
      <c r="AK88" s="450">
        <v>0.15802548954392254</v>
      </c>
    </row>
    <row r="89" spans="3:37" ht="39" customHeight="1" thickBot="1">
      <c r="C89" s="52">
        <f t="shared" si="2"/>
        <v>78</v>
      </c>
      <c r="D89" s="41" t="s">
        <v>550</v>
      </c>
      <c r="E89" s="41" t="s">
        <v>551</v>
      </c>
      <c r="F89" s="53">
        <v>1.81</v>
      </c>
      <c r="G89" s="53">
        <v>2.0099999999999998</v>
      </c>
      <c r="H89" s="53">
        <v>1.77</v>
      </c>
      <c r="I89" s="53">
        <v>2.06</v>
      </c>
      <c r="J89" s="53">
        <v>1.8970311018280839</v>
      </c>
      <c r="K89" s="29">
        <v>2.0696929093330363</v>
      </c>
      <c r="L89" s="29">
        <v>1.9997196537820396</v>
      </c>
      <c r="M89" s="53">
        <v>2.0700104439044837</v>
      </c>
      <c r="N89" s="29">
        <v>1.8409104872480881</v>
      </c>
      <c r="O89" s="29">
        <v>1.873735607010089</v>
      </c>
      <c r="P89" s="29">
        <v>2.1171869092296558</v>
      </c>
      <c r="Q89" s="29">
        <v>1.8083041373106388</v>
      </c>
      <c r="R89" s="29">
        <v>1.8020796328889606</v>
      </c>
      <c r="S89" s="96">
        <v>1.9960269165341662</v>
      </c>
      <c r="T89" s="96">
        <v>1.6990185798292468</v>
      </c>
      <c r="U89" s="29">
        <v>1.7337101022788974</v>
      </c>
      <c r="V89" s="29">
        <v>1.5448789268474759</v>
      </c>
      <c r="W89" s="29">
        <v>1.8287484568806791</v>
      </c>
      <c r="X89" s="29">
        <v>1.7885179935683897</v>
      </c>
      <c r="Y89" s="29">
        <v>1.8342644337570455</v>
      </c>
      <c r="Z89" s="53">
        <v>1.4493945490526454</v>
      </c>
      <c r="AA89" s="53">
        <v>1.4740332024765155</v>
      </c>
      <c r="AB89" s="257">
        <v>0.18004347054653191</v>
      </c>
      <c r="AC89" s="257">
        <v>0.16258916401872017</v>
      </c>
      <c r="AD89" s="89">
        <v>0.15166512111947958</v>
      </c>
      <c r="AE89" s="89">
        <v>0.16126688242353487</v>
      </c>
      <c r="AF89" s="89">
        <v>0.15006935860021037</v>
      </c>
      <c r="AG89" s="241">
        <v>0.1470972159639245</v>
      </c>
      <c r="AH89" s="461">
        <v>0.15</v>
      </c>
      <c r="AI89" s="461">
        <v>0.16692014460687091</v>
      </c>
      <c r="AJ89" s="461">
        <v>0.15612322682810192</v>
      </c>
      <c r="AK89" s="450">
        <v>0.15315467088071744</v>
      </c>
    </row>
    <row r="90" spans="3:37" ht="39" customHeight="1" thickBot="1">
      <c r="C90" s="52">
        <f t="shared" si="2"/>
        <v>79</v>
      </c>
      <c r="D90" s="41" t="s">
        <v>546</v>
      </c>
      <c r="E90" s="41" t="s">
        <v>547</v>
      </c>
      <c r="F90" s="53" t="s">
        <v>5</v>
      </c>
      <c r="G90" s="53" t="s">
        <v>5</v>
      </c>
      <c r="H90" s="53" t="s">
        <v>5</v>
      </c>
      <c r="I90" s="53" t="s">
        <v>5</v>
      </c>
      <c r="J90" s="53" t="s">
        <v>5</v>
      </c>
      <c r="K90" s="29" t="s">
        <v>5</v>
      </c>
      <c r="L90" s="29" t="s">
        <v>5</v>
      </c>
      <c r="M90" s="53" t="s">
        <v>5</v>
      </c>
      <c r="N90" s="252" t="s">
        <v>5</v>
      </c>
      <c r="O90" s="252" t="s">
        <v>5</v>
      </c>
      <c r="P90" s="252" t="s">
        <v>5</v>
      </c>
      <c r="Q90" s="252" t="s">
        <v>5</v>
      </c>
      <c r="R90" s="252" t="s">
        <v>5</v>
      </c>
      <c r="S90" s="252" t="s">
        <v>5</v>
      </c>
      <c r="T90" s="252">
        <v>3.9963709602652489</v>
      </c>
      <c r="U90" s="29">
        <v>3.0765989453911069</v>
      </c>
      <c r="V90" s="29">
        <v>2.5631122448665393</v>
      </c>
      <c r="W90" s="255">
        <v>5.4161180267105449</v>
      </c>
      <c r="X90" s="255">
        <v>3.4132114553823834</v>
      </c>
      <c r="Y90" s="255">
        <v>3.2982309322403331</v>
      </c>
      <c r="Z90" s="256">
        <v>2.4957208237118671</v>
      </c>
      <c r="AA90" s="53">
        <v>3.0471625895520331</v>
      </c>
      <c r="AB90" s="257">
        <v>0.14209600880608825</v>
      </c>
      <c r="AC90" s="257">
        <v>0.15037564154365396</v>
      </c>
      <c r="AD90" s="89">
        <v>0.15945555494803879</v>
      </c>
      <c r="AE90" s="89">
        <v>0.12956228497486211</v>
      </c>
      <c r="AF90" s="89">
        <v>0.14925897013879283</v>
      </c>
      <c r="AG90" s="241">
        <v>0.15503128816974923</v>
      </c>
      <c r="AH90" s="461">
        <v>0.16</v>
      </c>
      <c r="AI90" s="461">
        <v>0.16580131422056435</v>
      </c>
      <c r="AJ90" s="450">
        <v>0.15496466896400019</v>
      </c>
      <c r="AK90" s="450">
        <v>0.15014957593820491</v>
      </c>
    </row>
    <row r="91" spans="3:37" ht="39" customHeight="1" thickBot="1">
      <c r="C91" s="52">
        <f t="shared" si="2"/>
        <v>80</v>
      </c>
      <c r="D91" s="41" t="s">
        <v>562</v>
      </c>
      <c r="E91" s="41" t="s">
        <v>563</v>
      </c>
      <c r="F91" s="53">
        <v>1.66</v>
      </c>
      <c r="G91" s="53">
        <v>1.06</v>
      </c>
      <c r="H91" s="53">
        <v>1.42</v>
      </c>
      <c r="I91" s="53">
        <v>1.27</v>
      </c>
      <c r="J91" s="53">
        <v>1.2749487288716304</v>
      </c>
      <c r="K91" s="57">
        <v>1.715091250266112</v>
      </c>
      <c r="L91" s="57">
        <v>1.7614134989651882</v>
      </c>
      <c r="M91" s="53">
        <v>1.8258607609291067</v>
      </c>
      <c r="N91" s="27">
        <v>1.8567767997394202</v>
      </c>
      <c r="O91" s="27">
        <v>2.0034452362457333</v>
      </c>
      <c r="P91" s="27">
        <v>1.8013613038700995</v>
      </c>
      <c r="Q91" s="27">
        <v>1.7326944903351202</v>
      </c>
      <c r="R91" s="27">
        <v>1.5525996946870098</v>
      </c>
      <c r="S91" s="56">
        <v>1.4061820788828368</v>
      </c>
      <c r="T91" s="56">
        <v>1.3958397568467196</v>
      </c>
      <c r="U91" s="27">
        <v>1.3441037231010693</v>
      </c>
      <c r="V91" s="27">
        <v>1.2654006404216984</v>
      </c>
      <c r="W91" s="27">
        <v>1.3880121318497498</v>
      </c>
      <c r="X91" s="27">
        <v>1.2563601984655008</v>
      </c>
      <c r="Y91" s="27">
        <v>1.2196376963677478</v>
      </c>
      <c r="Z91" s="55">
        <v>1.1760259616216293</v>
      </c>
      <c r="AA91" s="55">
        <v>1.2019826753371134</v>
      </c>
      <c r="AB91" s="203">
        <v>0.12681078595640741</v>
      </c>
      <c r="AC91" s="203">
        <v>0.12530078589232146</v>
      </c>
      <c r="AD91" s="240">
        <v>0.12188136051748444</v>
      </c>
      <c r="AE91" s="251">
        <v>0.12174970144016867</v>
      </c>
      <c r="AF91" s="240">
        <v>0.11283021189232209</v>
      </c>
      <c r="AG91" s="251">
        <v>0.13241730487527414</v>
      </c>
      <c r="AH91" s="461">
        <v>0.12</v>
      </c>
      <c r="AI91" s="461">
        <v>0.12192138622321146</v>
      </c>
      <c r="AJ91" s="461">
        <v>0.10458095065865082</v>
      </c>
      <c r="AK91" s="450">
        <v>0.14983499082205434</v>
      </c>
    </row>
    <row r="92" spans="3:37" ht="39" customHeight="1" thickBot="1">
      <c r="C92" s="52">
        <f t="shared" si="2"/>
        <v>81</v>
      </c>
      <c r="D92" s="41" t="s">
        <v>548</v>
      </c>
      <c r="E92" s="41" t="s">
        <v>549</v>
      </c>
      <c r="F92" s="53">
        <v>2.17</v>
      </c>
      <c r="G92" s="53">
        <v>2.2200000000000002</v>
      </c>
      <c r="H92" s="53">
        <v>2.13</v>
      </c>
      <c r="I92" s="53">
        <v>1.97</v>
      </c>
      <c r="J92" s="53">
        <v>2.046144581155446</v>
      </c>
      <c r="K92" s="57">
        <v>1.4924926638467966</v>
      </c>
      <c r="L92" s="57">
        <v>1.331196774883433</v>
      </c>
      <c r="M92" s="53">
        <v>1.3516866449529965</v>
      </c>
      <c r="N92" s="27">
        <v>1.4864081574806833</v>
      </c>
      <c r="O92" s="27">
        <v>1.6104664463780429</v>
      </c>
      <c r="P92" s="27">
        <v>1.5375134403484312</v>
      </c>
      <c r="Q92" s="27">
        <v>1.4446746068373397</v>
      </c>
      <c r="R92" s="27">
        <v>1.3965294170171854</v>
      </c>
      <c r="S92" s="56">
        <v>1.6777743706356401</v>
      </c>
      <c r="T92" s="56">
        <v>1.5041106960302677</v>
      </c>
      <c r="U92" s="27">
        <v>1.5697308143834208</v>
      </c>
      <c r="V92" s="27">
        <v>1.3486504047638501</v>
      </c>
      <c r="W92" s="27">
        <v>1.3006271432044567</v>
      </c>
      <c r="X92" s="27">
        <v>1.2286371811040291</v>
      </c>
      <c r="Y92" s="27">
        <v>1.1552918017809959</v>
      </c>
      <c r="Z92" s="55">
        <v>1.1738315503672232</v>
      </c>
      <c r="AA92" s="55">
        <v>1.3119253304005272</v>
      </c>
      <c r="AB92" s="203">
        <v>0.20980010000072857</v>
      </c>
      <c r="AC92" s="203">
        <v>0.20568702718105761</v>
      </c>
      <c r="AD92" s="240">
        <v>0.18032079946580012</v>
      </c>
      <c r="AE92" s="251">
        <v>0.1633455133700088</v>
      </c>
      <c r="AF92" s="240">
        <v>0.16246792622215189</v>
      </c>
      <c r="AG92" s="240">
        <v>0.14927489585049933</v>
      </c>
      <c r="AH92" s="461">
        <v>0.15</v>
      </c>
      <c r="AI92" s="461">
        <v>0.14568793425636106</v>
      </c>
      <c r="AJ92" s="450">
        <v>0.14501699920965211</v>
      </c>
      <c r="AK92" s="450">
        <v>0.1415392531111225</v>
      </c>
    </row>
    <row r="93" spans="3:37" ht="39" customHeight="1" thickBot="1">
      <c r="C93" s="52">
        <f t="shared" si="2"/>
        <v>82</v>
      </c>
      <c r="D93" s="41" t="s">
        <v>1040</v>
      </c>
      <c r="E93" s="41" t="s">
        <v>626</v>
      </c>
      <c r="F93" s="53">
        <v>1.67</v>
      </c>
      <c r="G93" s="53">
        <v>1.74</v>
      </c>
      <c r="H93" s="53">
        <v>1.86</v>
      </c>
      <c r="I93" s="53">
        <v>1.73</v>
      </c>
      <c r="J93" s="53">
        <v>2.4169066210020667</v>
      </c>
      <c r="K93" s="57">
        <v>2.7129476900439276</v>
      </c>
      <c r="L93" s="57">
        <v>2.3747569245337115</v>
      </c>
      <c r="M93" s="53">
        <v>2.5006573603928159</v>
      </c>
      <c r="N93" s="27">
        <v>2.0205394779543679</v>
      </c>
      <c r="O93" s="27">
        <v>2.3370020464896819</v>
      </c>
      <c r="P93" s="27">
        <v>1.7124693351463105</v>
      </c>
      <c r="Q93" s="27">
        <v>2.0096312504562106</v>
      </c>
      <c r="R93" s="27">
        <v>1.5455626204933908</v>
      </c>
      <c r="S93" s="56">
        <v>1.7725895569123458</v>
      </c>
      <c r="T93" s="56">
        <v>1.7327736880653484</v>
      </c>
      <c r="U93" s="27">
        <v>1.5894967525934001</v>
      </c>
      <c r="V93" s="27">
        <v>1.3787864387821416</v>
      </c>
      <c r="W93" s="58">
        <v>1.6869268045842405</v>
      </c>
      <c r="X93" s="58">
        <v>1.4586751593746279</v>
      </c>
      <c r="Y93" s="58">
        <v>1.3726498022467535</v>
      </c>
      <c r="Z93" s="169">
        <v>1.2607627118467404</v>
      </c>
      <c r="AA93" s="55">
        <v>1.5075605580049847</v>
      </c>
      <c r="AB93" s="203">
        <v>0.27306645371897198</v>
      </c>
      <c r="AC93" s="203">
        <v>0.25732475827051449</v>
      </c>
      <c r="AD93" s="240">
        <v>0.23613893567567265</v>
      </c>
      <c r="AE93" s="251">
        <v>0.18136880521641197</v>
      </c>
      <c r="AF93" s="240">
        <v>0.18481114610258054</v>
      </c>
      <c r="AG93" s="240">
        <v>0.17897562874130657</v>
      </c>
      <c r="AH93" s="461">
        <v>0.16</v>
      </c>
      <c r="AI93" s="461">
        <v>0.17857132959012365</v>
      </c>
      <c r="AJ93" s="461">
        <v>0.16912189651693807</v>
      </c>
      <c r="AK93" s="450">
        <v>0.13257753628513441</v>
      </c>
    </row>
    <row r="94" spans="3:37" ht="39" customHeight="1" thickBot="1">
      <c r="C94" s="52">
        <f t="shared" si="2"/>
        <v>83</v>
      </c>
      <c r="D94" s="41" t="s">
        <v>586</v>
      </c>
      <c r="E94" s="41" t="s">
        <v>587</v>
      </c>
      <c r="F94" s="53" t="s">
        <v>5</v>
      </c>
      <c r="G94" s="53" t="s">
        <v>5</v>
      </c>
      <c r="H94" s="53" t="s">
        <v>5</v>
      </c>
      <c r="I94" s="53" t="s">
        <v>5</v>
      </c>
      <c r="J94" s="53" t="s">
        <v>5</v>
      </c>
      <c r="K94" s="57" t="s">
        <v>5</v>
      </c>
      <c r="L94" s="57" t="s">
        <v>5</v>
      </c>
      <c r="M94" s="53" t="s">
        <v>5</v>
      </c>
      <c r="N94" s="55" t="s">
        <v>5</v>
      </c>
      <c r="O94" s="55" t="s">
        <v>5</v>
      </c>
      <c r="P94" s="55" t="s">
        <v>5</v>
      </c>
      <c r="Q94" s="55" t="s">
        <v>5</v>
      </c>
      <c r="R94" s="55" t="s">
        <v>5</v>
      </c>
      <c r="S94" s="55" t="s">
        <v>5</v>
      </c>
      <c r="T94" s="55" t="s">
        <v>5</v>
      </c>
      <c r="U94" s="55" t="s">
        <v>5</v>
      </c>
      <c r="V94" s="55" t="s">
        <v>5</v>
      </c>
      <c r="W94" s="55" t="s">
        <v>5</v>
      </c>
      <c r="X94" s="55" t="s">
        <v>5</v>
      </c>
      <c r="Y94" s="55" t="s">
        <v>5</v>
      </c>
      <c r="Z94" s="55" t="s">
        <v>5</v>
      </c>
      <c r="AA94" s="55" t="s">
        <v>5</v>
      </c>
      <c r="AB94" s="203">
        <v>0.57277372150101102</v>
      </c>
      <c r="AC94" s="203">
        <v>0.45896919894907484</v>
      </c>
      <c r="AD94" s="240">
        <v>0.32239581343825202</v>
      </c>
      <c r="AE94" s="251">
        <v>0.24834573769466509</v>
      </c>
      <c r="AF94" s="240">
        <v>0.17367153181238487</v>
      </c>
      <c r="AG94" s="240">
        <v>0.10069105532346855</v>
      </c>
      <c r="AH94" s="461">
        <v>0.12</v>
      </c>
      <c r="AI94" s="461">
        <v>4.138884267376531E-2</v>
      </c>
      <c r="AJ94" s="450">
        <v>8.061894615141596E-2</v>
      </c>
      <c r="AK94" s="450">
        <v>0.12968874635625582</v>
      </c>
    </row>
    <row r="95" spans="3:37" ht="39" customHeight="1" thickBot="1">
      <c r="C95" s="52">
        <f t="shared" si="2"/>
        <v>84</v>
      </c>
      <c r="D95" s="41" t="s">
        <v>1156</v>
      </c>
      <c r="E95" s="41" t="s">
        <v>1155</v>
      </c>
      <c r="F95" s="53">
        <v>2.2400000000000002</v>
      </c>
      <c r="G95" s="53">
        <v>2.48</v>
      </c>
      <c r="H95" s="53">
        <v>2.38</v>
      </c>
      <c r="I95" s="53">
        <v>2.4700000000000002</v>
      </c>
      <c r="J95" s="53">
        <v>3.4027050038180153</v>
      </c>
      <c r="K95" s="57">
        <v>3.6892601915668388</v>
      </c>
      <c r="L95" s="57">
        <v>3.6456997976558942</v>
      </c>
      <c r="M95" s="53">
        <v>2.8071539493103859</v>
      </c>
      <c r="N95" s="27">
        <v>2.6683324337932035</v>
      </c>
      <c r="O95" s="27">
        <v>3.7885993832029907</v>
      </c>
      <c r="P95" s="27">
        <v>4.2432386072479424</v>
      </c>
      <c r="Q95" s="27">
        <v>3.9836691147562497</v>
      </c>
      <c r="R95" s="27">
        <v>4.3076562751852654</v>
      </c>
      <c r="S95" s="56">
        <v>4.4704953154138831</v>
      </c>
      <c r="T95" s="56">
        <v>3.2845975256691697</v>
      </c>
      <c r="U95" s="27">
        <v>2.1640618474262374</v>
      </c>
      <c r="V95" s="27">
        <v>1.8501222381258635</v>
      </c>
      <c r="W95" s="27">
        <v>3.0409968291246305</v>
      </c>
      <c r="X95" s="27">
        <v>3.174484788658166</v>
      </c>
      <c r="Y95" s="27">
        <v>3.0253985095198686</v>
      </c>
      <c r="Z95" s="55">
        <v>3.6666995002834555</v>
      </c>
      <c r="AA95" s="55">
        <v>3.0057531046696497</v>
      </c>
      <c r="AB95" s="203">
        <v>0.39632640908594585</v>
      </c>
      <c r="AC95" s="203">
        <v>0.28735072622576618</v>
      </c>
      <c r="AD95" s="240">
        <v>0.44934467413668949</v>
      </c>
      <c r="AE95" s="251">
        <v>0.39610991037486198</v>
      </c>
      <c r="AF95" s="240">
        <v>0.38498212571466339</v>
      </c>
      <c r="AG95" s="240">
        <v>0.29613678639018592</v>
      </c>
      <c r="AH95" s="461">
        <v>0.21</v>
      </c>
      <c r="AI95" s="461">
        <v>0.15600813544212555</v>
      </c>
      <c r="AJ95" s="461">
        <v>0.34617286194198443</v>
      </c>
      <c r="AK95" s="450">
        <v>0.12866860863574087</v>
      </c>
    </row>
    <row r="96" spans="3:37" ht="39" customHeight="1" thickBot="1">
      <c r="C96" s="52">
        <f t="shared" si="2"/>
        <v>85</v>
      </c>
      <c r="D96" s="41" t="s">
        <v>526</v>
      </c>
      <c r="E96" s="41" t="s">
        <v>527</v>
      </c>
      <c r="F96" s="53">
        <v>2.3199999999999998</v>
      </c>
      <c r="G96" s="53">
        <v>3.37</v>
      </c>
      <c r="H96" s="53">
        <v>3.05</v>
      </c>
      <c r="I96" s="53">
        <v>2.9</v>
      </c>
      <c r="J96" s="53">
        <v>2.570136163481394</v>
      </c>
      <c r="K96" s="57">
        <v>2.4826376111391255</v>
      </c>
      <c r="L96" s="57">
        <v>2.287066862576947</v>
      </c>
      <c r="M96" s="53">
        <v>2.0867328705638486</v>
      </c>
      <c r="N96" s="27">
        <v>1.5330875176349199</v>
      </c>
      <c r="O96" s="27">
        <v>1.5771680385274458</v>
      </c>
      <c r="P96" s="27">
        <v>1.6668479440973509</v>
      </c>
      <c r="Q96" s="27">
        <v>1.6090150722432566</v>
      </c>
      <c r="R96" s="27">
        <v>2.2930463959035565</v>
      </c>
      <c r="S96" s="56">
        <v>1.5971860089265335</v>
      </c>
      <c r="T96" s="56">
        <v>1.7482153912894665</v>
      </c>
      <c r="U96" s="27">
        <v>1.3749449770031712</v>
      </c>
      <c r="V96" s="27">
        <v>1.8604733075739388</v>
      </c>
      <c r="W96" s="27">
        <v>1.6380219632523305</v>
      </c>
      <c r="X96" s="27">
        <v>1.4794905415846173</v>
      </c>
      <c r="Y96" s="27">
        <v>2.1327691713924772</v>
      </c>
      <c r="Z96" s="55">
        <v>1.902450862058827</v>
      </c>
      <c r="AA96" s="55">
        <v>2.3842278334111033</v>
      </c>
      <c r="AB96" s="203">
        <v>0.34341091796544537</v>
      </c>
      <c r="AC96" s="203">
        <v>0.19863557831389977</v>
      </c>
      <c r="AD96" s="240">
        <v>0.15510720837873798</v>
      </c>
      <c r="AE96" s="251">
        <v>0.15684733060304965</v>
      </c>
      <c r="AF96" s="240">
        <v>0.13986601708427984</v>
      </c>
      <c r="AG96" s="240">
        <v>0.24753642258416828</v>
      </c>
      <c r="AH96" s="461">
        <v>0.15</v>
      </c>
      <c r="AI96" s="462">
        <v>8.2957253982383128E-2</v>
      </c>
      <c r="AJ96" s="450">
        <v>0.14764655937059878</v>
      </c>
      <c r="AK96" s="450">
        <v>0.12499808859715134</v>
      </c>
    </row>
    <row r="97" spans="3:37" ht="39" customHeight="1" thickBot="1">
      <c r="C97" s="52">
        <f t="shared" si="2"/>
        <v>86</v>
      </c>
      <c r="D97" s="41" t="s">
        <v>552</v>
      </c>
      <c r="E97" s="76" t="s">
        <v>553</v>
      </c>
      <c r="F97" s="53">
        <v>1.78</v>
      </c>
      <c r="G97" s="53">
        <v>1.76</v>
      </c>
      <c r="H97" s="53">
        <v>1.7</v>
      </c>
      <c r="I97" s="53">
        <v>1.68</v>
      </c>
      <c r="J97" s="53">
        <v>1.6096899670705025</v>
      </c>
      <c r="K97" s="29">
        <v>1.530917408280934</v>
      </c>
      <c r="L97" s="29">
        <v>1.3707757322225489</v>
      </c>
      <c r="M97" s="53">
        <v>1.3123139019359276</v>
      </c>
      <c r="N97" s="29">
        <v>1.2604015064274312</v>
      </c>
      <c r="O97" s="29">
        <v>1.2146011501171976</v>
      </c>
      <c r="P97" s="29">
        <v>1.1539432306088024</v>
      </c>
      <c r="Q97" s="29">
        <v>1.0925519028150514</v>
      </c>
      <c r="R97" s="29">
        <v>1.0534993976131164</v>
      </c>
      <c r="S97" s="96">
        <v>0.99122465474077304</v>
      </c>
      <c r="T97" s="96">
        <v>1.0567951349738256</v>
      </c>
      <c r="U97" s="29">
        <v>1.6379513090841136</v>
      </c>
      <c r="V97" s="29">
        <v>1.5609061684896266</v>
      </c>
      <c r="W97" s="29">
        <v>1.741077725567975</v>
      </c>
      <c r="X97" s="29">
        <v>1.6729143214588718</v>
      </c>
      <c r="Y97" s="29">
        <v>2.0466638946245426</v>
      </c>
      <c r="Z97" s="53">
        <v>1.3780169736507517</v>
      </c>
      <c r="AA97" s="53">
        <v>1.5157067103578155</v>
      </c>
      <c r="AB97" s="257">
        <v>0.15091418025189807</v>
      </c>
      <c r="AC97" s="257">
        <v>0.13955241204108232</v>
      </c>
      <c r="AD97" s="89">
        <v>0.13544723545012544</v>
      </c>
      <c r="AE97" s="89">
        <v>0.16279981634841043</v>
      </c>
      <c r="AF97" s="89">
        <v>0.15506985832549453</v>
      </c>
      <c r="AG97" s="89">
        <v>0.14614297365239795</v>
      </c>
      <c r="AH97" s="409">
        <v>0.13</v>
      </c>
      <c r="AI97" s="461">
        <v>0.21345110975381515</v>
      </c>
      <c r="AJ97" s="461">
        <v>0.21507167603914348</v>
      </c>
      <c r="AK97" s="450">
        <v>0.12397337703329751</v>
      </c>
    </row>
    <row r="98" spans="3:37" ht="39" customHeight="1" thickBot="1">
      <c r="C98" s="52">
        <f t="shared" si="2"/>
        <v>87</v>
      </c>
      <c r="D98" s="41" t="s">
        <v>594</v>
      </c>
      <c r="E98" s="76" t="s">
        <v>595</v>
      </c>
      <c r="F98" s="53" t="s">
        <v>5</v>
      </c>
      <c r="G98" s="53" t="s">
        <v>5</v>
      </c>
      <c r="H98" s="53" t="s">
        <v>5</v>
      </c>
      <c r="I98" s="53" t="s">
        <v>5</v>
      </c>
      <c r="J98" s="53" t="s">
        <v>5</v>
      </c>
      <c r="K98" s="29" t="s">
        <v>5</v>
      </c>
      <c r="L98" s="29" t="s">
        <v>5</v>
      </c>
      <c r="M98" s="53" t="s">
        <v>5</v>
      </c>
      <c r="N98" s="53" t="s">
        <v>5</v>
      </c>
      <c r="O98" s="53" t="s">
        <v>5</v>
      </c>
      <c r="P98" s="53" t="s">
        <v>5</v>
      </c>
      <c r="Q98" s="53" t="s">
        <v>5</v>
      </c>
      <c r="R98" s="53" t="s">
        <v>5</v>
      </c>
      <c r="S98" s="53" t="s">
        <v>5</v>
      </c>
      <c r="T98" s="53" t="s">
        <v>5</v>
      </c>
      <c r="U98" s="53" t="s">
        <v>5</v>
      </c>
      <c r="V98" s="53" t="s">
        <v>5</v>
      </c>
      <c r="W98" s="53" t="s">
        <v>5</v>
      </c>
      <c r="X98" s="53" t="s">
        <v>5</v>
      </c>
      <c r="Y98" s="53" t="s">
        <v>5</v>
      </c>
      <c r="Z98" s="53" t="s">
        <v>5</v>
      </c>
      <c r="AA98" s="53" t="s">
        <v>5</v>
      </c>
      <c r="AB98" s="257">
        <v>3.2652647113078768</v>
      </c>
      <c r="AC98" s="257">
        <v>0.16083812270693276</v>
      </c>
      <c r="AD98" s="89">
        <v>0.13330938165077838</v>
      </c>
      <c r="AE98" s="89">
        <v>0.11331612387848843</v>
      </c>
      <c r="AF98" s="89">
        <v>0.16276665280171132</v>
      </c>
      <c r="AG98" s="89">
        <v>4.0258175067112614E-2</v>
      </c>
      <c r="AH98" s="409">
        <v>0.03</v>
      </c>
      <c r="AI98" s="461">
        <v>0.10363519431598935</v>
      </c>
      <c r="AJ98" s="450">
        <v>0.1219124042575061</v>
      </c>
      <c r="AK98" s="450">
        <v>0.12275271370420625</v>
      </c>
    </row>
    <row r="99" spans="3:37" ht="39" customHeight="1" thickBot="1">
      <c r="C99" s="52">
        <f t="shared" si="2"/>
        <v>88</v>
      </c>
      <c r="D99" s="41" t="s">
        <v>564</v>
      </c>
      <c r="E99" s="76" t="s">
        <v>565</v>
      </c>
      <c r="F99" s="53" t="s">
        <v>5</v>
      </c>
      <c r="G99" s="53" t="s">
        <v>5</v>
      </c>
      <c r="H99" s="53" t="s">
        <v>5</v>
      </c>
      <c r="I99" s="53" t="s">
        <v>5</v>
      </c>
      <c r="J99" s="53" t="s">
        <v>5</v>
      </c>
      <c r="K99" s="29" t="s">
        <v>5</v>
      </c>
      <c r="L99" s="29" t="s">
        <v>5</v>
      </c>
      <c r="M99" s="53" t="s">
        <v>5</v>
      </c>
      <c r="N99" s="53" t="s">
        <v>5</v>
      </c>
      <c r="O99" s="53" t="s">
        <v>5</v>
      </c>
      <c r="P99" s="53" t="s">
        <v>5</v>
      </c>
      <c r="Q99" s="53" t="s">
        <v>5</v>
      </c>
      <c r="R99" s="53" t="s">
        <v>5</v>
      </c>
      <c r="S99" s="53" t="s">
        <v>5</v>
      </c>
      <c r="T99" s="53" t="s">
        <v>5</v>
      </c>
      <c r="U99" s="53" t="s">
        <v>5</v>
      </c>
      <c r="V99" s="53" t="s">
        <v>5</v>
      </c>
      <c r="W99" s="53" t="s">
        <v>5</v>
      </c>
      <c r="X99" s="53" t="s">
        <v>5</v>
      </c>
      <c r="Y99" s="53" t="s">
        <v>5</v>
      </c>
      <c r="Z99" s="53" t="s">
        <v>5</v>
      </c>
      <c r="AA99" s="53">
        <v>10.554802916201485</v>
      </c>
      <c r="AB99" s="257">
        <v>0.96671354251474573</v>
      </c>
      <c r="AC99" s="257">
        <v>0.1797771233747156</v>
      </c>
      <c r="AD99" s="89">
        <v>0.30053649535353094</v>
      </c>
      <c r="AE99" s="89">
        <v>0.15261250550329797</v>
      </c>
      <c r="AF99" s="89">
        <v>0.20631682051277886</v>
      </c>
      <c r="AG99" s="89">
        <v>0.12888108957152139</v>
      </c>
      <c r="AH99" s="409">
        <v>0.1</v>
      </c>
      <c r="AI99" s="461">
        <v>8.0338257915780295E-2</v>
      </c>
      <c r="AJ99" s="461">
        <v>8.3641748268449959E-2</v>
      </c>
      <c r="AK99" s="450">
        <v>0.11364185795541355</v>
      </c>
    </row>
    <row r="100" spans="3:37" ht="39" customHeight="1" thickBot="1">
      <c r="C100" s="52">
        <f t="shared" si="2"/>
        <v>89</v>
      </c>
      <c r="D100" s="41" t="s">
        <v>556</v>
      </c>
      <c r="E100" s="76" t="s">
        <v>557</v>
      </c>
      <c r="F100" s="53">
        <v>1.69</v>
      </c>
      <c r="G100" s="53">
        <v>1.95</v>
      </c>
      <c r="H100" s="53">
        <v>2.12</v>
      </c>
      <c r="I100" s="53">
        <v>1.9</v>
      </c>
      <c r="J100" s="53">
        <v>2.0906717818015523</v>
      </c>
      <c r="K100" s="29">
        <v>2.0231731014908756</v>
      </c>
      <c r="L100" s="29">
        <v>1.9991734117327884</v>
      </c>
      <c r="M100" s="53">
        <v>1.9362389082796183</v>
      </c>
      <c r="N100" s="29">
        <v>1.5249435955739237</v>
      </c>
      <c r="O100" s="29">
        <v>1.492168353657946</v>
      </c>
      <c r="P100" s="29">
        <v>1.4226729856128388</v>
      </c>
      <c r="Q100" s="29">
        <v>1.3744007755792294</v>
      </c>
      <c r="R100" s="29">
        <v>1.3243440535702875</v>
      </c>
      <c r="S100" s="96">
        <v>1.2522971562150611</v>
      </c>
      <c r="T100" s="96">
        <v>1.262769005276134</v>
      </c>
      <c r="U100" s="29">
        <v>1.3307407055236187</v>
      </c>
      <c r="V100" s="29">
        <v>1.2436999681614895</v>
      </c>
      <c r="W100" s="29">
        <v>3.1154500618034646</v>
      </c>
      <c r="X100" s="29">
        <v>2.2880789306997511</v>
      </c>
      <c r="Y100" s="29">
        <v>2.7049703954909319</v>
      </c>
      <c r="Z100" s="53">
        <v>1.8866769539947674</v>
      </c>
      <c r="AA100" s="53">
        <v>1.2702267157453575</v>
      </c>
      <c r="AB100" s="257">
        <v>0.13509638825658313</v>
      </c>
      <c r="AC100" s="257">
        <v>0.15334161386603617</v>
      </c>
      <c r="AD100" s="89">
        <v>0.1330732137738648</v>
      </c>
      <c r="AE100" s="89">
        <v>0.22613362450216462</v>
      </c>
      <c r="AF100" s="89">
        <v>0.15932111485902745</v>
      </c>
      <c r="AG100" s="89">
        <v>0.14034856766335532</v>
      </c>
      <c r="AH100" s="409">
        <v>0.15</v>
      </c>
      <c r="AI100" s="461">
        <v>0.15486713178664799</v>
      </c>
      <c r="AJ100" s="450">
        <v>0.12257179840138836</v>
      </c>
      <c r="AK100" s="450">
        <v>0.11053225516442422</v>
      </c>
    </row>
    <row r="101" spans="3:37" ht="39" customHeight="1" thickBot="1">
      <c r="C101" s="52">
        <f t="shared" si="2"/>
        <v>90</v>
      </c>
      <c r="D101" s="41" t="s">
        <v>613</v>
      </c>
      <c r="E101" s="55" t="s">
        <v>625</v>
      </c>
      <c r="F101" s="53" t="s">
        <v>5</v>
      </c>
      <c r="G101" s="53" t="s">
        <v>5</v>
      </c>
      <c r="H101" s="53" t="s">
        <v>5</v>
      </c>
      <c r="I101" s="53" t="s">
        <v>5</v>
      </c>
      <c r="J101" s="53" t="s">
        <v>5</v>
      </c>
      <c r="K101" s="53" t="s">
        <v>5</v>
      </c>
      <c r="L101" s="53" t="s">
        <v>5</v>
      </c>
      <c r="M101" s="53" t="s">
        <v>5</v>
      </c>
      <c r="N101" s="53" t="s">
        <v>5</v>
      </c>
      <c r="O101" s="53" t="s">
        <v>5</v>
      </c>
      <c r="P101" s="53" t="s">
        <v>5</v>
      </c>
      <c r="Q101" s="53" t="s">
        <v>5</v>
      </c>
      <c r="R101" s="53" t="s">
        <v>5</v>
      </c>
      <c r="S101" s="53" t="s">
        <v>5</v>
      </c>
      <c r="T101" s="53" t="s">
        <v>5</v>
      </c>
      <c r="U101" s="53" t="s">
        <v>5</v>
      </c>
      <c r="V101" s="53" t="s">
        <v>5</v>
      </c>
      <c r="W101" s="53" t="s">
        <v>5</v>
      </c>
      <c r="X101" s="53" t="s">
        <v>5</v>
      </c>
      <c r="Y101" s="53" t="s">
        <v>5</v>
      </c>
      <c r="Z101" s="53" t="s">
        <v>5</v>
      </c>
      <c r="AA101" s="53" t="s">
        <v>5</v>
      </c>
      <c r="AB101" s="53" t="s">
        <v>5</v>
      </c>
      <c r="AC101" s="53" t="s">
        <v>5</v>
      </c>
      <c r="AD101" s="53" t="s">
        <v>5</v>
      </c>
      <c r="AE101" s="53" t="s">
        <v>5</v>
      </c>
      <c r="AF101" s="53" t="s">
        <v>5</v>
      </c>
      <c r="AG101" s="53" t="s">
        <v>5</v>
      </c>
      <c r="AH101" s="257" t="s">
        <v>5</v>
      </c>
      <c r="AI101" s="461">
        <v>0.12096613997145401</v>
      </c>
      <c r="AJ101" s="461">
        <v>0.11836227427792698</v>
      </c>
      <c r="AK101" s="450">
        <v>0.10994959189212762</v>
      </c>
    </row>
    <row r="102" spans="3:37" ht="39" customHeight="1" thickBot="1">
      <c r="C102" s="52">
        <f t="shared" si="2"/>
        <v>91</v>
      </c>
      <c r="D102" s="41" t="s">
        <v>479</v>
      </c>
      <c r="E102" s="76" t="s">
        <v>480</v>
      </c>
      <c r="F102" s="53">
        <v>1.1599999999999999</v>
      </c>
      <c r="G102" s="53">
        <v>1.1299999999999999</v>
      </c>
      <c r="H102" s="53">
        <v>1.17</v>
      </c>
      <c r="I102" s="53">
        <v>1.18</v>
      </c>
      <c r="J102" s="53">
        <v>1.2170116741757129</v>
      </c>
      <c r="K102" s="29">
        <v>1.2959791852823048</v>
      </c>
      <c r="L102" s="29">
        <v>1.587065274640348</v>
      </c>
      <c r="M102" s="53">
        <v>1.5983401991540938</v>
      </c>
      <c r="N102" s="29">
        <v>1.6023460619523957</v>
      </c>
      <c r="O102" s="29">
        <v>2.3193236070171843</v>
      </c>
      <c r="P102" s="29">
        <v>2.318785223252271</v>
      </c>
      <c r="Q102" s="29">
        <v>2.3061271526292919</v>
      </c>
      <c r="R102" s="29">
        <v>2.6336708232055646</v>
      </c>
      <c r="S102" s="96">
        <v>2.3328662794727557</v>
      </c>
      <c r="T102" s="96">
        <v>2.3400999770905129</v>
      </c>
      <c r="U102" s="29">
        <v>2.3619709332414089</v>
      </c>
      <c r="V102" s="29">
        <v>2.3316224786771484</v>
      </c>
      <c r="W102" s="29">
        <v>3.173195587225508</v>
      </c>
      <c r="X102" s="29">
        <v>2.4850729029569414</v>
      </c>
      <c r="Y102" s="29">
        <v>2.4307089759010587</v>
      </c>
      <c r="Z102" s="53">
        <v>2.4474670155071867</v>
      </c>
      <c r="AA102" s="53">
        <v>2.4233154609405139</v>
      </c>
      <c r="AB102" s="257">
        <v>0.2180616220928952</v>
      </c>
      <c r="AC102" s="257">
        <v>0.21546707649179195</v>
      </c>
      <c r="AD102" s="89">
        <v>0.20086051348696704</v>
      </c>
      <c r="AE102" s="89">
        <v>0.54140619596974382</v>
      </c>
      <c r="AF102" s="89">
        <v>0.56179899039979719</v>
      </c>
      <c r="AG102" s="89">
        <v>0.59435944572324806</v>
      </c>
      <c r="AH102" s="409">
        <v>0.55000000000000004</v>
      </c>
      <c r="AI102" s="461">
        <v>0.53491263381435739</v>
      </c>
      <c r="AJ102" s="450">
        <v>0.1222037173005673</v>
      </c>
      <c r="AK102" s="450">
        <v>0.10972104933050086</v>
      </c>
    </row>
    <row r="103" spans="3:37" ht="39" customHeight="1" thickBot="1">
      <c r="C103" s="52">
        <f t="shared" si="2"/>
        <v>92</v>
      </c>
      <c r="D103" s="41" t="s">
        <v>588</v>
      </c>
      <c r="E103" s="76" t="s">
        <v>589</v>
      </c>
      <c r="F103" s="53" t="s">
        <v>5</v>
      </c>
      <c r="G103" s="53" t="s">
        <v>5</v>
      </c>
      <c r="H103" s="53" t="s">
        <v>5</v>
      </c>
      <c r="I103" s="53" t="s">
        <v>5</v>
      </c>
      <c r="J103" s="53" t="s">
        <v>5</v>
      </c>
      <c r="K103" s="53" t="s">
        <v>5</v>
      </c>
      <c r="L103" s="53" t="s">
        <v>5</v>
      </c>
      <c r="M103" s="53" t="s">
        <v>5</v>
      </c>
      <c r="N103" s="53" t="s">
        <v>5</v>
      </c>
      <c r="O103" s="53" t="s">
        <v>5</v>
      </c>
      <c r="P103" s="53" t="s">
        <v>5</v>
      </c>
      <c r="Q103" s="53" t="s">
        <v>5</v>
      </c>
      <c r="R103" s="53" t="s">
        <v>5</v>
      </c>
      <c r="S103" s="53" t="s">
        <v>5</v>
      </c>
      <c r="T103" s="53" t="s">
        <v>5</v>
      </c>
      <c r="U103" s="53" t="s">
        <v>5</v>
      </c>
      <c r="V103" s="53" t="s">
        <v>5</v>
      </c>
      <c r="W103" s="53" t="s">
        <v>5</v>
      </c>
      <c r="X103" s="53" t="s">
        <v>5</v>
      </c>
      <c r="Y103" s="53" t="s">
        <v>5</v>
      </c>
      <c r="Z103" s="53" t="s">
        <v>5</v>
      </c>
      <c r="AA103" s="53" t="s">
        <v>5</v>
      </c>
      <c r="AB103" s="53" t="s">
        <v>5</v>
      </c>
      <c r="AC103" s="53" t="s">
        <v>5</v>
      </c>
      <c r="AD103" s="53" t="s">
        <v>5</v>
      </c>
      <c r="AE103" s="89">
        <v>9.8840472589872386E-2</v>
      </c>
      <c r="AF103" s="89">
        <v>0.1001567693250917</v>
      </c>
      <c r="AG103" s="89">
        <v>0.10037719040271313</v>
      </c>
      <c r="AH103" s="409">
        <v>0.1</v>
      </c>
      <c r="AI103" s="461">
        <v>0.10783512752820711</v>
      </c>
      <c r="AJ103" s="461">
        <v>0.10927871534210391</v>
      </c>
      <c r="AK103" s="450">
        <v>0.10845942458692374</v>
      </c>
    </row>
    <row r="104" spans="3:37" ht="39" customHeight="1" thickBot="1">
      <c r="C104" s="52">
        <f t="shared" si="2"/>
        <v>93</v>
      </c>
      <c r="D104" s="41" t="s">
        <v>572</v>
      </c>
      <c r="E104" s="76" t="s">
        <v>573</v>
      </c>
      <c r="F104" s="53" t="s">
        <v>5</v>
      </c>
      <c r="G104" s="53" t="s">
        <v>5</v>
      </c>
      <c r="H104" s="53" t="s">
        <v>5</v>
      </c>
      <c r="I104" s="53" t="s">
        <v>5</v>
      </c>
      <c r="J104" s="53" t="s">
        <v>5</v>
      </c>
      <c r="K104" s="29" t="s">
        <v>5</v>
      </c>
      <c r="L104" s="29" t="s">
        <v>5</v>
      </c>
      <c r="M104" s="53" t="s">
        <v>5</v>
      </c>
      <c r="N104" s="29" t="s">
        <v>5</v>
      </c>
      <c r="O104" s="29" t="s">
        <v>5</v>
      </c>
      <c r="P104" s="29" t="s">
        <v>5</v>
      </c>
      <c r="Q104" s="29" t="s">
        <v>5</v>
      </c>
      <c r="R104" s="29" t="s">
        <v>5</v>
      </c>
      <c r="S104" s="96" t="s">
        <v>5</v>
      </c>
      <c r="T104" s="96" t="s">
        <v>5</v>
      </c>
      <c r="U104" s="29" t="s">
        <v>5</v>
      </c>
      <c r="V104" s="29" t="s">
        <v>5</v>
      </c>
      <c r="W104" s="53" t="s">
        <v>5</v>
      </c>
      <c r="X104" s="53">
        <v>7.204073222579356</v>
      </c>
      <c r="Y104" s="53">
        <v>6.4448905211001621</v>
      </c>
      <c r="Z104" s="53">
        <v>4.5342389609685334</v>
      </c>
      <c r="AA104" s="53">
        <v>3.5044426143856162</v>
      </c>
      <c r="AB104" s="257">
        <v>0.43287002695941773</v>
      </c>
      <c r="AC104" s="257">
        <v>0.27542238870606511</v>
      </c>
      <c r="AD104" s="89">
        <v>0.19513923094143387</v>
      </c>
      <c r="AE104" s="89">
        <v>0.28245681878094536</v>
      </c>
      <c r="AF104" s="89">
        <v>0.11155561576489359</v>
      </c>
      <c r="AG104" s="89">
        <v>0.12274147158171093</v>
      </c>
      <c r="AH104" s="409">
        <v>0.19</v>
      </c>
      <c r="AI104" s="409">
        <v>8.5161864993586286E-2</v>
      </c>
      <c r="AJ104" s="450">
        <v>9.1997713588980595E-2</v>
      </c>
      <c r="AK104" s="450">
        <v>0.10637002362146919</v>
      </c>
    </row>
    <row r="105" spans="3:37" ht="39" customHeight="1" thickBot="1">
      <c r="C105" s="52">
        <f t="shared" si="2"/>
        <v>94</v>
      </c>
      <c r="D105" s="41" t="s">
        <v>568</v>
      </c>
      <c r="E105" s="76" t="s">
        <v>569</v>
      </c>
      <c r="F105" s="53">
        <v>1.22</v>
      </c>
      <c r="G105" s="53">
        <v>1.34</v>
      </c>
      <c r="H105" s="53">
        <v>1.29</v>
      </c>
      <c r="I105" s="53">
        <v>1.28</v>
      </c>
      <c r="J105" s="53">
        <v>1.2581825301715166</v>
      </c>
      <c r="K105" s="29">
        <v>1.4444014545564825</v>
      </c>
      <c r="L105" s="29">
        <v>1.378504813833503</v>
      </c>
      <c r="M105" s="53">
        <v>1.3692033607449021</v>
      </c>
      <c r="N105" s="29">
        <v>1.2488220445347449</v>
      </c>
      <c r="O105" s="29">
        <v>2.3897964117533324</v>
      </c>
      <c r="P105" s="29">
        <v>2.4218088052876188</v>
      </c>
      <c r="Q105" s="29">
        <v>2.4035998067512616</v>
      </c>
      <c r="R105" s="29">
        <v>3.1112130336824002</v>
      </c>
      <c r="S105" s="96">
        <v>3.0944217615651475</v>
      </c>
      <c r="T105" s="96">
        <v>3.1176034969297226</v>
      </c>
      <c r="U105" s="29">
        <v>-7.2117931652107156E-2</v>
      </c>
      <c r="V105" s="29">
        <v>0.90979758225084228</v>
      </c>
      <c r="W105" s="29">
        <v>0.91383577159086549</v>
      </c>
      <c r="X105" s="29">
        <v>3.9323923252750168</v>
      </c>
      <c r="Y105" s="29">
        <v>3.4646972570529804</v>
      </c>
      <c r="Z105" s="53">
        <v>0.9256811601340289</v>
      </c>
      <c r="AA105" s="53">
        <v>0.96</v>
      </c>
      <c r="AB105" s="257">
        <v>4.0360007974860199</v>
      </c>
      <c r="AC105" s="257">
        <v>0.51375599854162768</v>
      </c>
      <c r="AD105" s="89">
        <v>0.49761247149534171</v>
      </c>
      <c r="AE105" s="89">
        <v>0.48033570346194193</v>
      </c>
      <c r="AF105" s="89">
        <v>0.13700569637876436</v>
      </c>
      <c r="AG105" s="89">
        <v>0.12541686200488666</v>
      </c>
      <c r="AH105" s="409">
        <v>0.12</v>
      </c>
      <c r="AI105" s="409">
        <v>0.119715262806298</v>
      </c>
      <c r="AJ105" s="461">
        <v>0.11815817104947053</v>
      </c>
      <c r="AK105" s="450">
        <v>9.6939883951979972E-2</v>
      </c>
    </row>
    <row r="106" spans="3:37" ht="39" customHeight="1" thickBot="1">
      <c r="C106" s="52">
        <f t="shared" si="2"/>
        <v>95</v>
      </c>
      <c r="D106" s="41" t="s">
        <v>584</v>
      </c>
      <c r="E106" s="41" t="s">
        <v>585</v>
      </c>
      <c r="F106" s="53">
        <v>1.01</v>
      </c>
      <c r="G106" s="53">
        <v>1.03</v>
      </c>
      <c r="H106" s="53">
        <v>1.01</v>
      </c>
      <c r="I106" s="53">
        <v>1.02</v>
      </c>
      <c r="J106" s="53">
        <v>1.0225572577241304</v>
      </c>
      <c r="K106" s="57">
        <v>1.2555611848071067</v>
      </c>
      <c r="L106" s="57">
        <v>1.2140298532959097</v>
      </c>
      <c r="M106" s="53">
        <v>1.1819937799949252</v>
      </c>
      <c r="N106" s="27">
        <v>1.1925063882533784</v>
      </c>
      <c r="O106" s="27">
        <v>1.092702594979083</v>
      </c>
      <c r="P106" s="27">
        <v>1.0565397271832753</v>
      </c>
      <c r="Q106" s="27">
        <v>1.0733426060132329</v>
      </c>
      <c r="R106" s="27">
        <v>0.97457386280914682</v>
      </c>
      <c r="S106" s="56">
        <v>1.0436139117245362</v>
      </c>
      <c r="T106" s="56">
        <v>1.1860041110348136</v>
      </c>
      <c r="U106" s="27">
        <v>1.214682958597098</v>
      </c>
      <c r="V106" s="27">
        <v>1.1063469049459151</v>
      </c>
      <c r="W106" s="27">
        <v>1.2382367474391729</v>
      </c>
      <c r="X106" s="27">
        <v>1.1943499951751984</v>
      </c>
      <c r="Y106" s="27">
        <v>1.1568733186504772</v>
      </c>
      <c r="Z106" s="55">
        <v>1.0767893392939449</v>
      </c>
      <c r="AA106" s="55">
        <v>1.1781562801059966</v>
      </c>
      <c r="AB106" s="203">
        <v>0.12570667450207459</v>
      </c>
      <c r="AC106" s="203">
        <v>0.12398805643542851</v>
      </c>
      <c r="AD106" s="240">
        <v>9.7898790425863844E-2</v>
      </c>
      <c r="AE106" s="251">
        <v>0.11806957234507146</v>
      </c>
      <c r="AF106" s="240">
        <v>0.12246060354808805</v>
      </c>
      <c r="AG106" s="240">
        <v>0.1081227817319366</v>
      </c>
      <c r="AH106" s="461">
        <v>0.1</v>
      </c>
      <c r="AI106" s="450">
        <v>0.10757984035735629</v>
      </c>
      <c r="AJ106" s="450">
        <v>0.1037277269153199</v>
      </c>
      <c r="AK106" s="450">
        <v>9.6275753829299898E-2</v>
      </c>
    </row>
    <row r="107" spans="3:37" ht="39" customHeight="1" thickBot="1">
      <c r="C107" s="52">
        <f t="shared" si="2"/>
        <v>96</v>
      </c>
      <c r="D107" s="41" t="s">
        <v>542</v>
      </c>
      <c r="E107" s="41" t="s">
        <v>543</v>
      </c>
      <c r="F107" s="53">
        <v>1.43</v>
      </c>
      <c r="G107" s="53">
        <v>1.26</v>
      </c>
      <c r="H107" s="53">
        <v>1.26</v>
      </c>
      <c r="I107" s="53">
        <v>1.24</v>
      </c>
      <c r="J107" s="53">
        <v>1.1383756327636989</v>
      </c>
      <c r="K107" s="57">
        <v>1.2034266573983738</v>
      </c>
      <c r="L107" s="57">
        <v>1.1976474635735297</v>
      </c>
      <c r="M107" s="53">
        <v>1.2100597112912372</v>
      </c>
      <c r="N107" s="27">
        <v>1.2064929625356309</v>
      </c>
      <c r="O107" s="27">
        <v>1.1614856007778884</v>
      </c>
      <c r="P107" s="27">
        <v>1.6686673021799858</v>
      </c>
      <c r="Q107" s="27">
        <v>1.5778972246930778</v>
      </c>
      <c r="R107" s="27">
        <v>1.5412224788898869</v>
      </c>
      <c r="S107" s="56">
        <v>1.4012185100570447</v>
      </c>
      <c r="T107" s="56">
        <v>1.4908080232434089</v>
      </c>
      <c r="U107" s="27">
        <v>1.4930876283721082</v>
      </c>
      <c r="V107" s="27">
        <v>1.5067788830689466</v>
      </c>
      <c r="W107" s="27">
        <v>1.4995297754579346</v>
      </c>
      <c r="X107" s="27">
        <v>1.2682746520414232</v>
      </c>
      <c r="Y107" s="27">
        <v>1.1472395197638714</v>
      </c>
      <c r="Z107" s="55">
        <v>1.2515591090951281</v>
      </c>
      <c r="AA107" s="55">
        <v>1.2494779821664903</v>
      </c>
      <c r="AB107" s="203">
        <v>0.40517412041396811</v>
      </c>
      <c r="AC107" s="203">
        <v>0.41465623343634322</v>
      </c>
      <c r="AD107" s="240">
        <v>0.31397008302365143</v>
      </c>
      <c r="AE107" s="251">
        <v>0.13662932864203065</v>
      </c>
      <c r="AF107" s="240">
        <v>0.13531137553131642</v>
      </c>
      <c r="AG107" s="240">
        <v>0.15921785726895177</v>
      </c>
      <c r="AH107" s="461">
        <v>0.12</v>
      </c>
      <c r="AI107" s="461">
        <v>0.11760691769636007</v>
      </c>
      <c r="AJ107" s="461">
        <v>9.6077093159268143E-2</v>
      </c>
      <c r="AK107" s="450">
        <v>9.6162503054046708E-2</v>
      </c>
    </row>
    <row r="108" spans="3:37" ht="39" customHeight="1" thickBot="1">
      <c r="C108" s="52">
        <f t="shared" ref="C108:C114" si="3">1+C107</f>
        <v>97</v>
      </c>
      <c r="D108" s="41" t="s">
        <v>616</v>
      </c>
      <c r="E108" s="53" t="s">
        <v>620</v>
      </c>
      <c r="F108" s="53" t="s">
        <v>5</v>
      </c>
      <c r="G108" s="53" t="s">
        <v>5</v>
      </c>
      <c r="H108" s="53" t="s">
        <v>5</v>
      </c>
      <c r="I108" s="53" t="s">
        <v>5</v>
      </c>
      <c r="J108" s="53" t="s">
        <v>5</v>
      </c>
      <c r="K108" s="253" t="s">
        <v>5</v>
      </c>
      <c r="L108" s="253" t="s">
        <v>5</v>
      </c>
      <c r="M108" s="53" t="s">
        <v>5</v>
      </c>
      <c r="N108" s="55" t="s">
        <v>5</v>
      </c>
      <c r="O108" s="55" t="s">
        <v>5</v>
      </c>
      <c r="P108" s="55" t="s">
        <v>5</v>
      </c>
      <c r="Q108" s="55" t="s">
        <v>5</v>
      </c>
      <c r="R108" s="55" t="s">
        <v>5</v>
      </c>
      <c r="S108" s="55" t="s">
        <v>5</v>
      </c>
      <c r="T108" s="55" t="s">
        <v>5</v>
      </c>
      <c r="U108" s="55" t="s">
        <v>5</v>
      </c>
      <c r="V108" s="55" t="s">
        <v>5</v>
      </c>
      <c r="W108" s="55" t="s">
        <v>5</v>
      </c>
      <c r="X108" s="55" t="s">
        <v>5</v>
      </c>
      <c r="Y108" s="55" t="s">
        <v>5</v>
      </c>
      <c r="Z108" s="55" t="s">
        <v>5</v>
      </c>
      <c r="AA108" s="55" t="s">
        <v>5</v>
      </c>
      <c r="AB108" s="55" t="s">
        <v>5</v>
      </c>
      <c r="AC108" s="55" t="s">
        <v>5</v>
      </c>
      <c r="AD108" s="55" t="s">
        <v>5</v>
      </c>
      <c r="AE108" s="289" t="s">
        <v>5</v>
      </c>
      <c r="AF108" s="55" t="s">
        <v>5</v>
      </c>
      <c r="AG108" s="55" t="s">
        <v>5</v>
      </c>
      <c r="AH108" s="203" t="s">
        <v>5</v>
      </c>
      <c r="AI108" s="461">
        <v>0.1267667999381904</v>
      </c>
      <c r="AJ108" s="450">
        <v>8.7226256874630079E-2</v>
      </c>
      <c r="AK108" s="450">
        <v>9.6034086469094948E-2</v>
      </c>
    </row>
    <row r="109" spans="3:37" ht="39" customHeight="1" thickBot="1">
      <c r="C109" s="52">
        <f t="shared" si="3"/>
        <v>98</v>
      </c>
      <c r="D109" s="41" t="s">
        <v>590</v>
      </c>
      <c r="E109" s="41" t="s">
        <v>591</v>
      </c>
      <c r="F109" s="53" t="s">
        <v>5</v>
      </c>
      <c r="G109" s="53" t="s">
        <v>5</v>
      </c>
      <c r="H109" s="53" t="s">
        <v>5</v>
      </c>
      <c r="I109" s="53" t="s">
        <v>5</v>
      </c>
      <c r="J109" s="53" t="s">
        <v>5</v>
      </c>
      <c r="K109" s="57" t="s">
        <v>5</v>
      </c>
      <c r="L109" s="57" t="s">
        <v>5</v>
      </c>
      <c r="M109" s="53" t="s">
        <v>5</v>
      </c>
      <c r="N109" s="27" t="s">
        <v>5</v>
      </c>
      <c r="O109" s="27" t="s">
        <v>5</v>
      </c>
      <c r="P109" s="27" t="s">
        <v>5</v>
      </c>
      <c r="Q109" s="27" t="s">
        <v>5</v>
      </c>
      <c r="R109" s="27" t="s">
        <v>5</v>
      </c>
      <c r="S109" s="56" t="s">
        <v>5</v>
      </c>
      <c r="T109" s="56" t="s">
        <v>5</v>
      </c>
      <c r="U109" s="27" t="s">
        <v>5</v>
      </c>
      <c r="V109" s="27" t="s">
        <v>5</v>
      </c>
      <c r="W109" s="55" t="s">
        <v>5</v>
      </c>
      <c r="X109" s="55">
        <v>4.4234594030336236</v>
      </c>
      <c r="Y109" s="55">
        <v>3.6897838651831871</v>
      </c>
      <c r="Z109" s="55">
        <v>2.0953928928130652</v>
      </c>
      <c r="AA109" s="55">
        <v>1.7188636032626639</v>
      </c>
      <c r="AB109" s="203">
        <v>0.16022818682407619</v>
      </c>
      <c r="AC109" s="203">
        <v>0.11644484976921639</v>
      </c>
      <c r="AD109" s="240">
        <v>0.10468196386644521</v>
      </c>
      <c r="AE109" s="251">
        <v>6.5467506144310517E-2</v>
      </c>
      <c r="AF109" s="240">
        <v>8.3942926027242182E-2</v>
      </c>
      <c r="AG109" s="240">
        <v>6.7268605018607319E-2</v>
      </c>
      <c r="AH109" s="461">
        <v>0.09</v>
      </c>
      <c r="AI109" s="461">
        <v>0.11935978223255804</v>
      </c>
      <c r="AJ109" s="461">
        <v>0.11593496436172615</v>
      </c>
      <c r="AK109" s="450">
        <v>9.3396499127672672E-2</v>
      </c>
    </row>
    <row r="110" spans="3:37" ht="15.75" thickBot="1">
      <c r="C110" s="52">
        <f t="shared" si="3"/>
        <v>99</v>
      </c>
      <c r="D110" s="41" t="s">
        <v>596</v>
      </c>
      <c r="E110" s="41" t="s">
        <v>597</v>
      </c>
      <c r="F110" s="53">
        <v>1.31</v>
      </c>
      <c r="G110" s="53">
        <v>1.2</v>
      </c>
      <c r="H110" s="53">
        <v>1.1499999999999999</v>
      </c>
      <c r="I110" s="53">
        <v>1.1499999999999999</v>
      </c>
      <c r="J110" s="53">
        <v>1.0809856066456447</v>
      </c>
      <c r="K110" s="57">
        <v>1.1358246971268808</v>
      </c>
      <c r="L110" s="57">
        <v>1.0819541862293749</v>
      </c>
      <c r="M110" s="53">
        <v>1.3269869448163416</v>
      </c>
      <c r="N110" s="27">
        <v>1.2646959082545026</v>
      </c>
      <c r="O110" s="27">
        <v>1.1400356068652904</v>
      </c>
      <c r="P110" s="27">
        <v>1.1343132317458342</v>
      </c>
      <c r="Q110" s="27">
        <v>1.000712618320714</v>
      </c>
      <c r="R110" s="27">
        <v>0.72890332110889478</v>
      </c>
      <c r="S110" s="56">
        <v>0.83993394406831068</v>
      </c>
      <c r="T110" s="56">
        <v>0.72586504287649811</v>
      </c>
      <c r="U110" s="27">
        <v>0.71654076672903866</v>
      </c>
      <c r="V110" s="27">
        <v>1.167078553721099</v>
      </c>
      <c r="W110" s="27">
        <v>1.0232454495752807</v>
      </c>
      <c r="X110" s="27">
        <v>1.0019065045851543</v>
      </c>
      <c r="Y110" s="27">
        <v>0.66454449814667027</v>
      </c>
      <c r="Z110" s="55">
        <v>0.60940248939418873</v>
      </c>
      <c r="AA110" s="55">
        <v>0.44647842224829565</v>
      </c>
      <c r="AB110" s="203">
        <v>4.2477437860323194E-2</v>
      </c>
      <c r="AC110" s="203">
        <v>4.0814293955181428E-2</v>
      </c>
      <c r="AD110" s="203">
        <v>2.7686888135317417E-2</v>
      </c>
      <c r="AE110" s="251">
        <v>2.7823029040999921E-2</v>
      </c>
      <c r="AF110" s="240">
        <v>2.1333151277225099E-2</v>
      </c>
      <c r="AG110" s="240">
        <v>2.4254443610797604E-2</v>
      </c>
      <c r="AH110" s="461">
        <v>0.06</v>
      </c>
      <c r="AI110" s="461">
        <v>8.5273924258536915E-2</v>
      </c>
      <c r="AJ110" s="450">
        <v>4.1811323269595968E-2</v>
      </c>
      <c r="AK110" s="450">
        <v>9.2198222025525384E-2</v>
      </c>
    </row>
    <row r="111" spans="3:37" ht="15.75" thickBot="1">
      <c r="C111" s="52">
        <f t="shared" si="3"/>
        <v>100</v>
      </c>
      <c r="D111" s="41" t="s">
        <v>570</v>
      </c>
      <c r="E111" s="41" t="s">
        <v>571</v>
      </c>
      <c r="F111" s="53">
        <v>2.23</v>
      </c>
      <c r="G111" s="53">
        <v>2.4500000000000002</v>
      </c>
      <c r="H111" s="53">
        <v>2.19</v>
      </c>
      <c r="I111" s="53">
        <v>2.1</v>
      </c>
      <c r="J111" s="53">
        <v>2.289991276237779</v>
      </c>
      <c r="K111" s="57">
        <v>2.1485316770767033</v>
      </c>
      <c r="L111" s="57">
        <v>2.1763808772042661</v>
      </c>
      <c r="M111" s="53">
        <v>2.2276727369889047</v>
      </c>
      <c r="N111" s="27">
        <v>1.8268860610502502</v>
      </c>
      <c r="O111" s="27">
        <v>1.5863982272403556</v>
      </c>
      <c r="P111" s="27">
        <v>1.6268808562111519</v>
      </c>
      <c r="Q111" s="27">
        <v>1.6217000477193406</v>
      </c>
      <c r="R111" s="27">
        <v>1.6269925883284879</v>
      </c>
      <c r="S111" s="56">
        <v>1.5362672193809268</v>
      </c>
      <c r="T111" s="56">
        <v>1.5411897531326311</v>
      </c>
      <c r="U111" s="27">
        <v>1.5428582042806935</v>
      </c>
      <c r="V111" s="27">
        <v>1.5516926227201002</v>
      </c>
      <c r="W111" s="58">
        <v>1.7409595699357587</v>
      </c>
      <c r="X111" s="58">
        <v>2.3216026568971806</v>
      </c>
      <c r="Y111" s="58">
        <v>1.7670145453325745</v>
      </c>
      <c r="Z111" s="169">
        <v>1.4886637127344553</v>
      </c>
      <c r="AA111" s="55">
        <v>1.3405111329727566</v>
      </c>
      <c r="AB111" s="203">
        <v>0.13488565837319233</v>
      </c>
      <c r="AC111" s="203">
        <v>0.10547297817713296</v>
      </c>
      <c r="AD111" s="240">
        <v>0.28833382871901714</v>
      </c>
      <c r="AE111" s="251">
        <v>0.30655349201096616</v>
      </c>
      <c r="AF111" s="240">
        <v>0.12523130176806013</v>
      </c>
      <c r="AG111" s="240">
        <v>0.12440423318234507</v>
      </c>
      <c r="AH111" s="461">
        <v>0.12</v>
      </c>
      <c r="AI111" s="461">
        <v>0.33536590674301503</v>
      </c>
      <c r="AJ111" s="461">
        <v>0.10466235726943503</v>
      </c>
      <c r="AK111" s="450">
        <v>9.0926819968271552E-2</v>
      </c>
    </row>
    <row r="112" spans="3:37">
      <c r="C112" s="478">
        <f t="shared" si="3"/>
        <v>101</v>
      </c>
      <c r="D112" s="233" t="s">
        <v>578</v>
      </c>
      <c r="E112" s="233" t="s">
        <v>579</v>
      </c>
      <c r="F112" s="219" t="s">
        <v>5</v>
      </c>
      <c r="G112" s="219" t="s">
        <v>5</v>
      </c>
      <c r="H112" s="219" t="s">
        <v>5</v>
      </c>
      <c r="I112" s="219" t="s">
        <v>5</v>
      </c>
      <c r="J112" s="219" t="s">
        <v>5</v>
      </c>
      <c r="K112" s="214" t="s">
        <v>5</v>
      </c>
      <c r="L112" s="214" t="s">
        <v>5</v>
      </c>
      <c r="M112" s="219" t="s">
        <v>5</v>
      </c>
      <c r="N112" s="214" t="s">
        <v>5</v>
      </c>
      <c r="O112" s="214" t="s">
        <v>5</v>
      </c>
      <c r="P112" s="214" t="s">
        <v>5</v>
      </c>
      <c r="Q112" s="214" t="s">
        <v>5</v>
      </c>
      <c r="R112" s="214" t="s">
        <v>5</v>
      </c>
      <c r="S112" s="214" t="s">
        <v>5</v>
      </c>
      <c r="T112" s="214" t="s">
        <v>5</v>
      </c>
      <c r="U112" s="214" t="s">
        <v>5</v>
      </c>
      <c r="V112" s="214">
        <v>1.7668574163456201</v>
      </c>
      <c r="W112" s="287">
        <v>1.5014107164909754</v>
      </c>
      <c r="X112" s="287">
        <v>1.4500688367288765</v>
      </c>
      <c r="Y112" s="287">
        <v>1.6302150315344086</v>
      </c>
      <c r="Z112" s="288">
        <v>1.4041615133859622</v>
      </c>
      <c r="AA112" s="219">
        <v>1.3545885919704055</v>
      </c>
      <c r="AB112" s="224">
        <v>0.14163604506703747</v>
      </c>
      <c r="AC112" s="224">
        <v>0.13971531850422494</v>
      </c>
      <c r="AD112" s="241">
        <v>0.12385475503417517</v>
      </c>
      <c r="AE112" s="241">
        <v>0.13399196596515869</v>
      </c>
      <c r="AF112" s="241">
        <v>0.13048921597165453</v>
      </c>
      <c r="AG112" s="241">
        <v>0.11461200706480083</v>
      </c>
      <c r="AH112" s="462">
        <v>0.11</v>
      </c>
      <c r="AI112" s="462">
        <v>9.5326287887402661E-2</v>
      </c>
      <c r="AJ112" s="462">
        <v>8.2622767235087838E-2</v>
      </c>
      <c r="AK112" s="462">
        <v>8.4166270606889235E-2</v>
      </c>
    </row>
    <row r="113" spans="3:37">
      <c r="C113" s="478">
        <f t="shared" si="3"/>
        <v>102</v>
      </c>
      <c r="D113" s="233" t="s">
        <v>592</v>
      </c>
      <c r="E113" s="233" t="s">
        <v>593</v>
      </c>
      <c r="F113" s="219">
        <v>1.35</v>
      </c>
      <c r="G113" s="219">
        <v>1.61</v>
      </c>
      <c r="H113" s="219">
        <v>1.51</v>
      </c>
      <c r="I113" s="219">
        <v>1.24</v>
      </c>
      <c r="J113" s="219">
        <v>1.8098769542064748</v>
      </c>
      <c r="K113" s="214">
        <v>1.3881640072683423</v>
      </c>
      <c r="L113" s="214">
        <v>1.3004525357732784</v>
      </c>
      <c r="M113" s="219">
        <v>1.2158494995157916</v>
      </c>
      <c r="N113" s="214">
        <v>1.0654339697390613</v>
      </c>
      <c r="O113" s="214">
        <v>1.0529131164651899</v>
      </c>
      <c r="P113" s="214">
        <v>1.1576841063093244</v>
      </c>
      <c r="Q113" s="214">
        <v>1.2144673423720704</v>
      </c>
      <c r="R113" s="214">
        <v>1.1324080391445057</v>
      </c>
      <c r="S113" s="215">
        <v>1.1701167101580061</v>
      </c>
      <c r="T113" s="215">
        <v>1.1202239481936267</v>
      </c>
      <c r="U113" s="214">
        <v>1.085812349109458</v>
      </c>
      <c r="V113" s="214">
        <v>2.4026234243240792</v>
      </c>
      <c r="W113" s="214">
        <v>1.4196517784687612</v>
      </c>
      <c r="X113" s="214">
        <v>1.3695375351051502</v>
      </c>
      <c r="Y113" s="214">
        <v>1.309226981108865</v>
      </c>
      <c r="Z113" s="219">
        <v>1.2594407736209132</v>
      </c>
      <c r="AA113" s="219">
        <v>1.2231263787401581</v>
      </c>
      <c r="AB113" s="224">
        <v>0.12653305487743263</v>
      </c>
      <c r="AC113" s="224">
        <v>0.11748429170626629</v>
      </c>
      <c r="AD113" s="241">
        <v>0.1081498447524656</v>
      </c>
      <c r="AE113" s="241">
        <v>4.3175289425854149E-2</v>
      </c>
      <c r="AF113" s="241">
        <v>4.3284708433585894E-2</v>
      </c>
      <c r="AG113" s="241">
        <v>4.078196399742158E-2</v>
      </c>
      <c r="AH113" s="462">
        <v>0.05</v>
      </c>
      <c r="AI113" s="462">
        <v>7.9569675375504759E-2</v>
      </c>
      <c r="AJ113" s="462">
        <v>8.4138623822783698E-2</v>
      </c>
      <c r="AK113" s="483">
        <v>8.1922529290928719E-2</v>
      </c>
    </row>
    <row r="114" spans="3:37">
      <c r="C114" s="478">
        <f t="shared" si="3"/>
        <v>103</v>
      </c>
      <c r="D114" s="233" t="s">
        <v>634</v>
      </c>
      <c r="E114" s="233" t="s">
        <v>583</v>
      </c>
      <c r="F114" s="219" t="s">
        <v>5</v>
      </c>
      <c r="G114" s="219" t="s">
        <v>5</v>
      </c>
      <c r="H114" s="219" t="s">
        <v>5</v>
      </c>
      <c r="I114" s="219" t="s">
        <v>5</v>
      </c>
      <c r="J114" s="219" t="s">
        <v>5</v>
      </c>
      <c r="K114" s="214" t="s">
        <v>5</v>
      </c>
      <c r="L114" s="214" t="s">
        <v>5</v>
      </c>
      <c r="M114" s="219" t="s">
        <v>5</v>
      </c>
      <c r="N114" s="219" t="s">
        <v>5</v>
      </c>
      <c r="O114" s="219" t="s">
        <v>5</v>
      </c>
      <c r="P114" s="219" t="s">
        <v>5</v>
      </c>
      <c r="Q114" s="219" t="s">
        <v>5</v>
      </c>
      <c r="R114" s="219" t="s">
        <v>5</v>
      </c>
      <c r="S114" s="219" t="s">
        <v>5</v>
      </c>
      <c r="T114" s="219" t="s">
        <v>5</v>
      </c>
      <c r="U114" s="219" t="s">
        <v>5</v>
      </c>
      <c r="V114" s="219" t="s">
        <v>5</v>
      </c>
      <c r="W114" s="219" t="s">
        <v>5</v>
      </c>
      <c r="X114" s="219" t="s">
        <v>5</v>
      </c>
      <c r="Y114" s="219" t="s">
        <v>5</v>
      </c>
      <c r="Z114" s="219" t="s">
        <v>5</v>
      </c>
      <c r="AA114" s="219">
        <v>4.9472494176091431</v>
      </c>
      <c r="AB114" s="224">
        <v>0.92011851650485244</v>
      </c>
      <c r="AC114" s="224">
        <v>0.72559925976057194</v>
      </c>
      <c r="AD114" s="241">
        <v>3.4721701806517964E-2</v>
      </c>
      <c r="AE114" s="241">
        <v>-3.7180356938281124E-2</v>
      </c>
      <c r="AF114" s="462">
        <v>0.24645689968779705</v>
      </c>
      <c r="AG114" s="241">
        <v>0.10910898419804235</v>
      </c>
      <c r="AH114" s="462">
        <v>0.09</v>
      </c>
      <c r="AI114" s="462">
        <v>6.0109987972390408E-2</v>
      </c>
      <c r="AJ114" s="462">
        <v>3.4096287557591918E-3</v>
      </c>
      <c r="AK114" s="482">
        <v>-9.0491499539611733E-3</v>
      </c>
    </row>
    <row r="115" spans="3:37">
      <c r="C115" s="212" t="s">
        <v>6</v>
      </c>
    </row>
    <row r="116" spans="3:37">
      <c r="C116" s="213" t="s">
        <v>306</v>
      </c>
    </row>
    <row r="117" spans="3:37">
      <c r="C117" s="476" t="s">
        <v>16</v>
      </c>
    </row>
    <row r="118" spans="3:37">
      <c r="C118" s="477" t="s">
        <v>307</v>
      </c>
    </row>
  </sheetData>
  <protectedRanges>
    <protectedRange sqref="C115" name="Range1_1"/>
    <protectedRange sqref="C117" name="Range1_5_2_1"/>
    <protectedRange sqref="H52:I52 H18:H37 H64:I66 H57:I57 H60:I60 H68:I68 I18:I38 H74:I75 H54:I55 H72:I72 H14:I17 H42:I42 H106:I111 H77:I88 H91:I96 H12:I12" name="Range2_1_1_2"/>
    <protectedRange sqref="J52:L52 J57:L57 J60:K60 L60:L61 J68:L68 J74:L75 J54:L55 J64:L66 J72:L72 J14:L38 J42:L42 J106:L111 J77:L88 J91:L96 J12:L12" name="Range7_2_2"/>
    <protectedRange sqref="I61:K61" name="Range7_3"/>
    <protectedRange sqref="M52:R52 M60:R61 R58 M68:R68 M57:R57 R76 S54:T54 S111:T111 S106:T106 S94:T94 S26:T26 S31:T31 S38 T37:T38 Q56:R56 V44:V46 M74:R75 M54:R55 F53:Z53 M64:R66 M72:R72 M14:R38 M42:R42 M106:R111 M77:R88 M91:R96 M12:R12" name="جدول 15_2_3"/>
    <protectedRange sqref="S37 S32:T36 S74:T88 S107:T110 S27:T30 S12:T12 S52:T52 S55:T58 S64:T66 S72:T72 S60:T61 S68:T68 S14:T25 S42:T42 S91:T93 S95:T96" name="جدول 16"/>
    <protectedRange sqref="U52:V52" name="جدول 16_1_1"/>
    <protectedRange sqref="U54:V56 U57:Z57" name="جدول 16_2_2"/>
    <protectedRange sqref="U58:Z58" name="جدول 16_3_1"/>
    <protectedRange sqref="U18:U19 U36 U20:V20 U35:V35 U107:V111 U21:Z34 U14:Z17 U60:Z61 F73:Z73 U64:Z66 U72:Z72 U68:Z68 U42:Z42 U106:Z106 U74:Z88 U91:Z96 U12:V12" name="جدول 16_4_1"/>
    <protectedRange sqref="U39:V40 W45:X46 F47:X47 F44:U46 W44 F43:X43 W107:Z107 U38:Z38 V36:Z36 Y45:Z47 AA44:AA47 F48:AA48 AB44:AB48" name="جدول 16_5_1"/>
    <protectedRange sqref="U37:V37" name="جدول 16_6_1"/>
    <protectedRange sqref="V18:Z19" name="جدول 16_1"/>
    <protectedRange sqref="W52:Z52 W39:Z40 W35:Z35 W37:Z37 W108:Z111 W20:Z20 W54:Z56 W12:Z12" name="جدول 16_2"/>
    <protectedRange sqref="AC68 AC14:AC40 AC42:AC49 AC106:AC111 AC72:AC88 AC91:AC96 AC12" name="جدول 16_3"/>
  </protectedRanges>
  <phoneticPr fontId="82" type="noConversion"/>
  <pageMargins left="0.7" right="0.7" top="0.75" bottom="0.75" header="0.3" footer="0.3"/>
  <pageSetup paperSize="9" scale="39" orientation="portrait" r:id="rId1"/>
  <headerFooter>
    <oddFooter>&amp;C&amp;"Calibri"&amp;11&amp;K000000&amp;"Calibri"&amp;11&amp;K000000&amp;10&amp;K663300Classification: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CBB06-0739-4A6A-9B56-A74E760E4301}">
  <sheetPr codeName="Sheet7">
    <pageSetUpPr autoPageBreaks="0"/>
  </sheetPr>
  <dimension ref="B8:CV106"/>
  <sheetViews>
    <sheetView rightToLeft="1" topLeftCell="CK33" workbookViewId="0">
      <selection activeCell="CU45" sqref="CU45"/>
    </sheetView>
  </sheetViews>
  <sheetFormatPr defaultColWidth="9" defaultRowHeight="15"/>
  <cols>
    <col min="1" max="1" width="9" style="98"/>
    <col min="2" max="2" width="5.42578125" style="98" customWidth="1"/>
    <col min="3" max="3" width="60" style="98" customWidth="1"/>
    <col min="4" max="4" width="38.85546875" style="98" bestFit="1" customWidth="1"/>
    <col min="5" max="9" width="14" style="98" customWidth="1"/>
    <col min="10" max="12" width="14" style="97" customWidth="1"/>
    <col min="13" max="63" width="14" style="98" customWidth="1"/>
    <col min="64" max="66" width="14.42578125" style="98" customWidth="1"/>
    <col min="67" max="68" width="14" style="98" customWidth="1"/>
    <col min="69" max="69" width="16.7109375" style="98" customWidth="1"/>
    <col min="70" max="77" width="14" style="98" customWidth="1"/>
    <col min="78" max="78" width="13.42578125" style="98" customWidth="1"/>
    <col min="79" max="87" width="13.7109375" style="98" customWidth="1"/>
    <col min="88" max="92" width="13.140625" style="98" customWidth="1"/>
    <col min="93" max="93" width="14.42578125" style="98" customWidth="1"/>
    <col min="94" max="96" width="15" style="98" customWidth="1"/>
    <col min="97" max="100" width="15.85546875" style="98" customWidth="1"/>
    <col min="101" max="16384" width="9" style="98"/>
  </cols>
  <sheetData>
    <row r="8" spans="2:100" ht="57.75" customHeight="1">
      <c r="C8" s="205" t="s">
        <v>39</v>
      </c>
      <c r="E8" s="103"/>
      <c r="F8" s="103"/>
      <c r="G8" s="103"/>
      <c r="H8" s="103"/>
      <c r="I8" s="103"/>
      <c r="J8" s="103"/>
      <c r="K8" s="103"/>
      <c r="L8" s="112"/>
      <c r="M8" s="112"/>
    </row>
    <row r="9" spans="2:100" ht="27" customHeight="1" thickBot="1">
      <c r="D9" s="112"/>
      <c r="E9" s="112"/>
      <c r="F9" s="112"/>
      <c r="G9" s="112"/>
      <c r="H9" s="112"/>
      <c r="I9" s="112"/>
      <c r="J9" s="112"/>
      <c r="K9" s="112"/>
      <c r="L9" s="112"/>
      <c r="M9" s="112"/>
      <c r="BH9" s="113"/>
      <c r="BI9" s="114"/>
    </row>
    <row r="10" spans="2:100" ht="50.25" customHeight="1" thickBot="1">
      <c r="J10" s="98"/>
      <c r="K10" s="98"/>
      <c r="L10" s="98"/>
    </row>
    <row r="11" spans="2:100" ht="108" customHeight="1" thickBot="1">
      <c r="B11" s="115" t="s">
        <v>1233</v>
      </c>
      <c r="C11" s="351" t="s">
        <v>414</v>
      </c>
      <c r="D11" s="351" t="s">
        <v>415</v>
      </c>
      <c r="E11" s="92" t="s">
        <v>67</v>
      </c>
      <c r="F11" s="92" t="s">
        <v>68</v>
      </c>
      <c r="G11" s="92" t="s">
        <v>69</v>
      </c>
      <c r="H11" s="92" t="s">
        <v>70</v>
      </c>
      <c r="I11" s="92" t="s">
        <v>71</v>
      </c>
      <c r="J11" s="92" t="s">
        <v>72</v>
      </c>
      <c r="K11" s="92" t="s">
        <v>73</v>
      </c>
      <c r="L11" s="92" t="s">
        <v>74</v>
      </c>
      <c r="M11" s="92" t="s">
        <v>75</v>
      </c>
      <c r="N11" s="92" t="s">
        <v>76</v>
      </c>
      <c r="O11" s="92" t="s">
        <v>77</v>
      </c>
      <c r="P11" s="92" t="s">
        <v>78</v>
      </c>
      <c r="Q11" s="92" t="s">
        <v>79</v>
      </c>
      <c r="R11" s="92" t="s">
        <v>80</v>
      </c>
      <c r="S11" s="92" t="s">
        <v>81</v>
      </c>
      <c r="T11" s="92" t="s">
        <v>82</v>
      </c>
      <c r="U11" s="92" t="s">
        <v>83</v>
      </c>
      <c r="V11" s="92" t="s">
        <v>84</v>
      </c>
      <c r="W11" s="92" t="s">
        <v>85</v>
      </c>
      <c r="X11" s="92" t="s">
        <v>86</v>
      </c>
      <c r="Y11" s="92" t="s">
        <v>87</v>
      </c>
      <c r="Z11" s="92" t="s">
        <v>88</v>
      </c>
      <c r="AA11" s="92" t="s">
        <v>89</v>
      </c>
      <c r="AB11" s="92" t="s">
        <v>90</v>
      </c>
      <c r="AC11" s="92" t="s">
        <v>91</v>
      </c>
      <c r="AD11" s="92" t="s">
        <v>1116</v>
      </c>
      <c r="AE11" s="92" t="s">
        <v>1117</v>
      </c>
      <c r="AF11" s="92" t="s">
        <v>92</v>
      </c>
      <c r="AG11" s="92" t="s">
        <v>1118</v>
      </c>
      <c r="AH11" s="92" t="s">
        <v>1119</v>
      </c>
      <c r="AI11" s="92" t="s">
        <v>93</v>
      </c>
      <c r="AJ11" s="92" t="s">
        <v>1120</v>
      </c>
      <c r="AK11" s="92" t="s">
        <v>1121</v>
      </c>
      <c r="AL11" s="92" t="s">
        <v>94</v>
      </c>
      <c r="AM11" s="92" t="s">
        <v>1122</v>
      </c>
      <c r="AN11" s="92" t="s">
        <v>1123</v>
      </c>
      <c r="AO11" s="92" t="s">
        <v>95</v>
      </c>
      <c r="AP11" s="92" t="s">
        <v>1124</v>
      </c>
      <c r="AQ11" s="92" t="s">
        <v>1125</v>
      </c>
      <c r="AR11" s="92" t="s">
        <v>96</v>
      </c>
      <c r="AS11" s="92" t="s">
        <v>1126</v>
      </c>
      <c r="AT11" s="92" t="s">
        <v>1127</v>
      </c>
      <c r="AU11" s="92" t="s">
        <v>97</v>
      </c>
      <c r="AV11" s="92" t="s">
        <v>1128</v>
      </c>
      <c r="AW11" s="92" t="s">
        <v>1129</v>
      </c>
      <c r="AX11" s="92" t="s">
        <v>98</v>
      </c>
      <c r="AY11" s="92" t="s">
        <v>1130</v>
      </c>
      <c r="AZ11" s="92" t="s">
        <v>1131</v>
      </c>
      <c r="BA11" s="92" t="s">
        <v>99</v>
      </c>
      <c r="BB11" s="92" t="s">
        <v>1132</v>
      </c>
      <c r="BC11" s="92" t="s">
        <v>1133</v>
      </c>
      <c r="BD11" s="92" t="s">
        <v>100</v>
      </c>
      <c r="BE11" s="92" t="s">
        <v>1134</v>
      </c>
      <c r="BF11" s="92" t="s">
        <v>1135</v>
      </c>
      <c r="BG11" s="92" t="s">
        <v>101</v>
      </c>
      <c r="BH11" s="92" t="s">
        <v>1136</v>
      </c>
      <c r="BI11" s="92" t="s">
        <v>1137</v>
      </c>
      <c r="BJ11" s="92" t="s">
        <v>102</v>
      </c>
      <c r="BK11" s="92" t="s">
        <v>1138</v>
      </c>
      <c r="BL11" s="92" t="s">
        <v>1139</v>
      </c>
      <c r="BM11" s="163" t="s">
        <v>252</v>
      </c>
      <c r="BN11" s="163" t="s">
        <v>253</v>
      </c>
      <c r="BO11" s="163" t="s">
        <v>1140</v>
      </c>
      <c r="BP11" s="163" t="s">
        <v>288</v>
      </c>
      <c r="BQ11" s="163" t="s">
        <v>289</v>
      </c>
      <c r="BR11" s="163" t="s">
        <v>290</v>
      </c>
      <c r="BS11" s="163" t="s">
        <v>291</v>
      </c>
      <c r="BT11" s="200" t="s">
        <v>292</v>
      </c>
      <c r="BU11" s="163" t="s">
        <v>293</v>
      </c>
      <c r="BV11" s="163" t="s">
        <v>322</v>
      </c>
      <c r="BW11" s="200" t="s">
        <v>323</v>
      </c>
      <c r="BX11" s="163" t="s">
        <v>324</v>
      </c>
      <c r="BY11" s="163" t="s">
        <v>340</v>
      </c>
      <c r="BZ11" s="163" t="s">
        <v>341</v>
      </c>
      <c r="CA11" s="163" t="s">
        <v>342</v>
      </c>
      <c r="CB11" s="163" t="s">
        <v>365</v>
      </c>
      <c r="CC11" s="163" t="s">
        <v>366</v>
      </c>
      <c r="CD11" s="163" t="s">
        <v>367</v>
      </c>
      <c r="CE11" s="163" t="s">
        <v>379</v>
      </c>
      <c r="CF11" s="163" t="s">
        <v>380</v>
      </c>
      <c r="CG11" s="163" t="s">
        <v>381</v>
      </c>
      <c r="CH11" s="163" t="s">
        <v>389</v>
      </c>
      <c r="CI11" s="163" t="s">
        <v>390</v>
      </c>
      <c r="CJ11" s="163" t="s">
        <v>391</v>
      </c>
      <c r="CK11" s="163" t="s">
        <v>404</v>
      </c>
      <c r="CL11" s="163" t="s">
        <v>405</v>
      </c>
      <c r="CM11" s="163" t="s">
        <v>406</v>
      </c>
      <c r="CN11" s="163" t="s">
        <v>972</v>
      </c>
      <c r="CO11" s="163" t="s">
        <v>971</v>
      </c>
      <c r="CP11" s="163" t="s">
        <v>973</v>
      </c>
      <c r="CQ11" s="163" t="s">
        <v>1113</v>
      </c>
      <c r="CR11" s="163" t="s">
        <v>1114</v>
      </c>
      <c r="CS11" s="163" t="s">
        <v>1115</v>
      </c>
      <c r="CT11" s="163" t="s">
        <v>1247</v>
      </c>
      <c r="CU11" s="163" t="s">
        <v>1248</v>
      </c>
      <c r="CV11" s="163" t="s">
        <v>1249</v>
      </c>
    </row>
    <row r="12" spans="2:100" ht="32.450000000000003" customHeight="1" thickBot="1">
      <c r="B12" s="116">
        <f t="shared" ref="B12:B46" si="0">B11+1</f>
        <v>1</v>
      </c>
      <c r="C12" s="61" t="s">
        <v>511</v>
      </c>
      <c r="D12" s="61" t="s">
        <v>974</v>
      </c>
      <c r="E12" s="62">
        <v>97004</v>
      </c>
      <c r="F12" s="63">
        <v>29.917316409999998</v>
      </c>
      <c r="G12" s="63">
        <v>97033.917316410007</v>
      </c>
      <c r="H12" s="63">
        <v>98481</v>
      </c>
      <c r="I12" s="63">
        <v>40.190799480000003</v>
      </c>
      <c r="J12" s="63">
        <v>98521.190799479999</v>
      </c>
      <c r="K12" s="63">
        <v>96835</v>
      </c>
      <c r="L12" s="63">
        <v>26.859514770000001</v>
      </c>
      <c r="M12" s="63">
        <v>96861.859514769996</v>
      </c>
      <c r="N12" s="63">
        <v>81454</v>
      </c>
      <c r="O12" s="63">
        <v>33.826280990000001</v>
      </c>
      <c r="P12" s="63">
        <v>81487.826280990004</v>
      </c>
      <c r="Q12" s="64">
        <v>76130.185446529998</v>
      </c>
      <c r="R12" s="64">
        <v>45.240510790000002</v>
      </c>
      <c r="S12" s="63">
        <v>76175.425957319996</v>
      </c>
      <c r="T12" s="64">
        <v>53530.166505999994</v>
      </c>
      <c r="U12" s="64">
        <v>49.318068740000001</v>
      </c>
      <c r="V12" s="63">
        <v>53579.484574739996</v>
      </c>
      <c r="W12" s="64">
        <v>52426.281849999999</v>
      </c>
      <c r="X12" s="64">
        <v>41.056456109999999</v>
      </c>
      <c r="Y12" s="63">
        <v>52467.338306110003</v>
      </c>
      <c r="Z12" s="64">
        <v>48966.19129486</v>
      </c>
      <c r="AA12" s="64">
        <v>64.3892515</v>
      </c>
      <c r="AB12" s="63">
        <v>49030.580546359997</v>
      </c>
      <c r="AC12" s="64">
        <v>63983.716300990003</v>
      </c>
      <c r="AD12" s="64">
        <v>749.31347114000005</v>
      </c>
      <c r="AE12" s="63">
        <v>64733.029772130001</v>
      </c>
      <c r="AF12" s="64">
        <v>88320.602604040003</v>
      </c>
      <c r="AG12" s="64">
        <v>442.64261882000005</v>
      </c>
      <c r="AH12" s="63">
        <f t="shared" ref="AH12:AH27" si="1">SUM(AF12:AG12)</f>
        <v>88763.245222860001</v>
      </c>
      <c r="AI12" s="64">
        <v>104582.71154888</v>
      </c>
      <c r="AJ12" s="64">
        <v>676.53256727000007</v>
      </c>
      <c r="AK12" s="63">
        <f t="shared" ref="AK12:AK27" si="2">SUM(AI12:AJ12)</f>
        <v>105259.24411615</v>
      </c>
      <c r="AL12" s="64">
        <v>212220.90094091999</v>
      </c>
      <c r="AM12" s="64">
        <v>823.67208340000002</v>
      </c>
      <c r="AN12" s="63">
        <f t="shared" ref="AN12:AN27" si="3">SUM(AL12:AM12)</f>
        <v>213044.57302431998</v>
      </c>
      <c r="AO12" s="64">
        <v>296139.04387428</v>
      </c>
      <c r="AP12" s="64">
        <v>1387.3969489999999</v>
      </c>
      <c r="AQ12" s="63">
        <f t="shared" ref="AQ12:AQ27" si="4">SUM(AO12:AP12)</f>
        <v>297526.44082328002</v>
      </c>
      <c r="AR12" s="64">
        <v>282188.21543301002</v>
      </c>
      <c r="AS12" s="64">
        <v>1400.69497045</v>
      </c>
      <c r="AT12" s="63">
        <f t="shared" ref="AT12:AT27" si="5">SUM(AR12:AS12)</f>
        <v>283588.91040346003</v>
      </c>
      <c r="AU12" s="64">
        <v>243929.18533400001</v>
      </c>
      <c r="AV12" s="64">
        <v>882.46481599999993</v>
      </c>
      <c r="AW12" s="63">
        <f t="shared" ref="AW12:AW27" si="6">SUM(AU12:AV12)</f>
        <v>244811.65015</v>
      </c>
      <c r="AX12" s="64">
        <v>173749.54096499999</v>
      </c>
      <c r="AY12" s="64">
        <v>1159.4868059999999</v>
      </c>
      <c r="AZ12" s="63">
        <f t="shared" ref="AZ12:AZ27" si="7">SUM(AX12:AY12)</f>
        <v>174909.02777099999</v>
      </c>
      <c r="BA12" s="64">
        <v>169195.54606200001</v>
      </c>
      <c r="BB12" s="64">
        <v>1620.6189800000002</v>
      </c>
      <c r="BC12" s="63">
        <f t="shared" ref="BC12:BC27" si="8">SUM(BA12:BB12)</f>
        <v>170816.16504200001</v>
      </c>
      <c r="BD12" s="64">
        <v>185841.247474</v>
      </c>
      <c r="BE12" s="64">
        <v>3630.4144980000001</v>
      </c>
      <c r="BF12" s="64">
        <f t="shared" ref="BF12:BF27" si="9">SUM(BD12:BE12)</f>
        <v>189471.661972</v>
      </c>
      <c r="BG12" s="64">
        <v>163772.96949299998</v>
      </c>
      <c r="BH12" s="64">
        <v>976.343616</v>
      </c>
      <c r="BI12" s="64">
        <f t="shared" ref="BI12:BI27" si="10">SUM(BG12:BH12)</f>
        <v>164749.31310899998</v>
      </c>
      <c r="BJ12" s="64">
        <v>141289.77607600001</v>
      </c>
      <c r="BK12" s="64">
        <v>1088.0305880000001</v>
      </c>
      <c r="BL12" s="64">
        <f t="shared" ref="BL12:BL27" si="11">SUM(BJ12:BK12)</f>
        <v>142377.806664</v>
      </c>
      <c r="BM12" s="64">
        <v>109663.539294</v>
      </c>
      <c r="BN12" s="64">
        <v>737.11583399999995</v>
      </c>
      <c r="BO12" s="64">
        <f t="shared" ref="BO12:BO27" si="12">BM12+BN12</f>
        <v>110400.655128</v>
      </c>
      <c r="BP12" s="64">
        <v>97057.689616999996</v>
      </c>
      <c r="BQ12" s="64">
        <v>794.16371600000002</v>
      </c>
      <c r="BR12" s="63">
        <f>Table9187[[#This Row],[الربع الأول عام 2023م
Quarter 1 2023 السوق الرئيسية
(TASI)]]+Table9187[[#This Row],[الربع الأول عام 2023م
Quarter 1 2023 السوق الموازية
(NOMU)]]</f>
        <v>97851.853332999992</v>
      </c>
      <c r="BS12" s="64">
        <v>119935.64972</v>
      </c>
      <c r="BT12" s="64">
        <v>901.54531100000008</v>
      </c>
      <c r="BU12" s="63">
        <f>Table9187[[#This Row],[الربع الثاني عام 2023م
Quarter 2 2023 السوق الرئيسية
(TASI)]]+Table9187[[#This Row],[الربع الثاني عام 2023م
Quarter 2 2023 السوق الموازية
(NOMU)3]]</f>
        <v>120837.195031</v>
      </c>
      <c r="BV12" s="64">
        <v>139250.268346</v>
      </c>
      <c r="BW12" s="220">
        <v>1727.0565919999999</v>
      </c>
      <c r="BX12" s="220">
        <v>140977.32493800001</v>
      </c>
      <c r="BY12" s="64">
        <v>125784.31279699999</v>
      </c>
      <c r="BZ12" s="220">
        <v>903.96731299999999</v>
      </c>
      <c r="CA12" s="220">
        <v>126688.28010999999</v>
      </c>
      <c r="CB12" s="64">
        <v>193501.639326</v>
      </c>
      <c r="CC12" s="220">
        <v>1370.377884</v>
      </c>
      <c r="CD12" s="220">
        <f>Table9187[[#This Row],[الربع الأول عام 2024م
Quarter 1 2024 السوق الرئيسية
(TASI)]]+Table9187[[#This Row],[الربع الأول عام 2024م
Quarter 1 2024 السوق الموازية
(NOMU)]]</f>
        <v>194872.01720999999</v>
      </c>
      <c r="CE12" s="64">
        <v>128884.814545</v>
      </c>
      <c r="CF12" s="220">
        <v>1602.160648</v>
      </c>
      <c r="CG12" s="220">
        <f>Table9187[[#This Row],[الربع الثاني عام 2024م
Quarter 2 2024 السوق الموازية
(NOMU)]]+Table9187[[#This Row],[الربع الثاني عام 2024م
Quarter 2 2024 السوق الرئيسية
(TASI)]]</f>
        <v>130486.97519300001</v>
      </c>
      <c r="CH12" s="64">
        <v>149885.05816700001</v>
      </c>
      <c r="CI12" s="220">
        <v>1481.9796329999999</v>
      </c>
      <c r="CJ12" s="220">
        <f>Table9187[[#This Row],[الربع الثالث عام 2024م
Quarter 3 2024 السوق الرئيسية
(TASI)]]+Table9187[[#This Row],[الربع الثالث عام 2024م
Quarter 3 2024 السوق الموازية
(NOMU)]]</f>
        <v>151367.03780000002</v>
      </c>
      <c r="CK12" s="64">
        <v>132322</v>
      </c>
      <c r="CL12" s="64">
        <v>2139</v>
      </c>
      <c r="CM12" s="64">
        <v>134461</v>
      </c>
      <c r="CN12" s="64">
        <v>120779.75248800001</v>
      </c>
      <c r="CO12" s="64">
        <v>1161.04222</v>
      </c>
      <c r="CP12" s="64">
        <v>121940.79470800002</v>
      </c>
      <c r="CQ12" s="64">
        <v>101406.295879</v>
      </c>
      <c r="CR12" s="64">
        <v>810.98596799999996</v>
      </c>
      <c r="CS12" s="64">
        <v>102217.28184699999</v>
      </c>
      <c r="CT12" s="64">
        <v>97285.042254</v>
      </c>
      <c r="CU12" s="64">
        <v>921.82780000000002</v>
      </c>
      <c r="CV12" s="64">
        <v>98206.870053999999</v>
      </c>
    </row>
    <row r="13" spans="2:100" ht="32.450000000000003" customHeight="1" thickBot="1">
      <c r="B13" s="116">
        <f t="shared" si="0"/>
        <v>2</v>
      </c>
      <c r="C13" s="61" t="s">
        <v>524</v>
      </c>
      <c r="D13" s="61" t="s">
        <v>975</v>
      </c>
      <c r="E13" s="62">
        <v>57082</v>
      </c>
      <c r="F13" s="63">
        <v>17.652660930000003</v>
      </c>
      <c r="G13" s="63">
        <v>57099.652660929998</v>
      </c>
      <c r="H13" s="63">
        <v>46835</v>
      </c>
      <c r="I13" s="63">
        <v>17.02054176</v>
      </c>
      <c r="J13" s="63">
        <v>46852.020541760001</v>
      </c>
      <c r="K13" s="63">
        <v>48447</v>
      </c>
      <c r="L13" s="63">
        <v>18.735691930000002</v>
      </c>
      <c r="M13" s="63">
        <v>48465.73569193</v>
      </c>
      <c r="N13" s="63">
        <v>30011</v>
      </c>
      <c r="O13" s="63">
        <v>22.708515030000001</v>
      </c>
      <c r="P13" s="63">
        <v>30033.708515030001</v>
      </c>
      <c r="Q13" s="64">
        <v>57579.9570943</v>
      </c>
      <c r="R13" s="64">
        <v>23.580244529999998</v>
      </c>
      <c r="S13" s="63">
        <v>57603.537338829999</v>
      </c>
      <c r="T13" s="64">
        <v>45559.226626999996</v>
      </c>
      <c r="U13" s="64">
        <v>34.833258349999994</v>
      </c>
      <c r="V13" s="63">
        <v>45594.059885349998</v>
      </c>
      <c r="W13" s="64">
        <v>46854.682999999997</v>
      </c>
      <c r="X13" s="64">
        <v>22.53882076</v>
      </c>
      <c r="Y13" s="63">
        <v>46877.221820759994</v>
      </c>
      <c r="Z13" s="64">
        <v>36716.279614729996</v>
      </c>
      <c r="AA13" s="64">
        <v>37.655330640000003</v>
      </c>
      <c r="AB13" s="63">
        <v>36753.934945369998</v>
      </c>
      <c r="AC13" s="64">
        <v>53861.425774579999</v>
      </c>
      <c r="AD13" s="64">
        <v>287.94023576999996</v>
      </c>
      <c r="AE13" s="63">
        <v>54149.366010350001</v>
      </c>
      <c r="AF13" s="64">
        <v>69408.613000960002</v>
      </c>
      <c r="AG13" s="64">
        <v>204.45666476999997</v>
      </c>
      <c r="AH13" s="63">
        <f t="shared" si="1"/>
        <v>69613.06966573</v>
      </c>
      <c r="AI13" s="64">
        <v>75865.916138679997</v>
      </c>
      <c r="AJ13" s="64">
        <v>319.80063495000002</v>
      </c>
      <c r="AK13" s="63">
        <f t="shared" si="2"/>
        <v>76185.716773630003</v>
      </c>
      <c r="AL13" s="64">
        <v>154790.3526979</v>
      </c>
      <c r="AM13" s="64">
        <v>272.64866165000001</v>
      </c>
      <c r="AN13" s="63">
        <f t="shared" si="3"/>
        <v>155063.00135954999</v>
      </c>
      <c r="AO13" s="64">
        <v>208365.93970692001</v>
      </c>
      <c r="AP13" s="64">
        <v>343.15015419999997</v>
      </c>
      <c r="AQ13" s="63">
        <f t="shared" si="4"/>
        <v>208709.08986112001</v>
      </c>
      <c r="AR13" s="64">
        <v>195155.41428539998</v>
      </c>
      <c r="AS13" s="64">
        <v>383.22129094999997</v>
      </c>
      <c r="AT13" s="63">
        <f t="shared" si="5"/>
        <v>195538.63557634997</v>
      </c>
      <c r="AU13" s="64">
        <v>186370.746797</v>
      </c>
      <c r="AV13" s="64">
        <v>244.13954799999999</v>
      </c>
      <c r="AW13" s="63">
        <f t="shared" si="6"/>
        <v>186614.88634500001</v>
      </c>
      <c r="AX13" s="64">
        <v>132826.88236000002</v>
      </c>
      <c r="AY13" s="64">
        <v>524.021705</v>
      </c>
      <c r="AZ13" s="63">
        <f t="shared" si="7"/>
        <v>133350.90406500001</v>
      </c>
      <c r="BA13" s="64">
        <v>166045.60773399999</v>
      </c>
      <c r="BB13" s="64">
        <v>1078.12085</v>
      </c>
      <c r="BC13" s="63">
        <f t="shared" si="8"/>
        <v>167123.728584</v>
      </c>
      <c r="BD13" s="64">
        <v>196213.25809800002</v>
      </c>
      <c r="BE13" s="64">
        <v>1861.9332689999999</v>
      </c>
      <c r="BF13" s="64">
        <f t="shared" si="9"/>
        <v>198075.19136700002</v>
      </c>
      <c r="BG13" s="64">
        <v>182218.233309</v>
      </c>
      <c r="BH13" s="64">
        <v>398.94764199999997</v>
      </c>
      <c r="BI13" s="64">
        <f t="shared" si="10"/>
        <v>182617.18095100002</v>
      </c>
      <c r="BJ13" s="64">
        <v>140286.521901</v>
      </c>
      <c r="BK13" s="64">
        <v>433.34346099999993</v>
      </c>
      <c r="BL13" s="64">
        <f t="shared" si="11"/>
        <v>140719.86536200001</v>
      </c>
      <c r="BM13" s="64">
        <v>104469.40115000001</v>
      </c>
      <c r="BN13" s="64">
        <v>258.14569400000005</v>
      </c>
      <c r="BO13" s="64">
        <f t="shared" si="12"/>
        <v>104727.54684400001</v>
      </c>
      <c r="BP13" s="64">
        <v>93187.505700000009</v>
      </c>
      <c r="BQ13" s="64">
        <v>285.28507300000001</v>
      </c>
      <c r="BR13" s="63">
        <f>Table9187[[#This Row],[الربع الأول عام 2023م
Quarter 1 2023 السوق الرئيسية
(TASI)]]+Table9187[[#This Row],[الربع الأول عام 2023م
Quarter 1 2023 السوق الموازية
(NOMU)]]</f>
        <v>93472.790773000015</v>
      </c>
      <c r="BS13" s="64">
        <v>115523.26521399998</v>
      </c>
      <c r="BT13" s="64">
        <v>448.22004299999992</v>
      </c>
      <c r="BU13" s="63">
        <f>Table9187[[#This Row],[الربع الثاني عام 2023م
Quarter 2 2023 السوق الرئيسية
(TASI)]]+Table9187[[#This Row],[الربع الثاني عام 2023م
Quarter 2 2023 السوق الموازية
(NOMU)3]]</f>
        <v>115971.48525699998</v>
      </c>
      <c r="BV13" s="64">
        <v>135756.51587800001</v>
      </c>
      <c r="BW13" s="220">
        <v>529.12600299999997</v>
      </c>
      <c r="BX13" s="220">
        <v>136285.64188100002</v>
      </c>
      <c r="BY13" s="64">
        <v>125310.86700300001</v>
      </c>
      <c r="BZ13" s="220">
        <v>441.46094400000004</v>
      </c>
      <c r="CA13" s="220">
        <v>125752.32794700001</v>
      </c>
      <c r="CB13" s="64">
        <v>211286.68629700001</v>
      </c>
      <c r="CC13" s="220">
        <v>605.41094900000007</v>
      </c>
      <c r="CD13" s="220">
        <f>Table9187[[#This Row],[الربع الأول عام 2024م
Quarter 1 2024 السوق الرئيسية
(TASI)]]+Table9187[[#This Row],[الربع الأول عام 2024م
Quarter 1 2024 السوق الموازية
(NOMU)]]</f>
        <v>211892.09724600002</v>
      </c>
      <c r="CE13" s="64">
        <v>180491.429951</v>
      </c>
      <c r="CF13" s="220">
        <v>640.1921440000001</v>
      </c>
      <c r="CG13" s="220">
        <f>Table9187[[#This Row],[الربع الثاني عام 2024م
Quarter 2 2024 السوق الموازية
(NOMU)]]+Table9187[[#This Row],[الربع الثاني عام 2024م
Quarter 2 2024 السوق الرئيسية
(TASI)]]</f>
        <v>181131.622095</v>
      </c>
      <c r="CH13" s="64">
        <v>174239.37225300001</v>
      </c>
      <c r="CI13" s="220">
        <v>872.019273</v>
      </c>
      <c r="CJ13" s="220">
        <f>Table9187[[#This Row],[الربع الثالث عام 2024م
Quarter 3 2024 السوق الرئيسية
(TASI)]]+Table9187[[#This Row],[الربع الثالث عام 2024م
Quarter 3 2024 السوق الموازية
(NOMU)]]</f>
        <v>175111.39152600002</v>
      </c>
      <c r="CK13" s="64">
        <v>132632</v>
      </c>
      <c r="CL13" s="64">
        <v>1222</v>
      </c>
      <c r="CM13" s="64">
        <v>133854</v>
      </c>
      <c r="CN13" s="64">
        <v>106157.57157099999</v>
      </c>
      <c r="CO13" s="64">
        <v>670.312861</v>
      </c>
      <c r="CP13" s="64">
        <v>106827.88443199999</v>
      </c>
      <c r="CQ13" s="64">
        <v>97689.223790999997</v>
      </c>
      <c r="CR13" s="64">
        <v>506.31669599999998</v>
      </c>
      <c r="CS13" s="64">
        <v>98195.540486999991</v>
      </c>
      <c r="CT13" s="64">
        <v>113425.87530800002</v>
      </c>
      <c r="CU13" s="64">
        <v>451.40059399999996</v>
      </c>
      <c r="CV13" s="64">
        <v>113877.27590200002</v>
      </c>
    </row>
    <row r="14" spans="2:100" ht="30" customHeight="1" thickBot="1">
      <c r="B14" s="116">
        <f t="shared" si="0"/>
        <v>3</v>
      </c>
      <c r="C14" s="61" t="s">
        <v>460</v>
      </c>
      <c r="D14" s="61" t="s">
        <v>976</v>
      </c>
      <c r="E14" s="62">
        <v>5452</v>
      </c>
      <c r="F14" s="63">
        <v>0</v>
      </c>
      <c r="G14" s="63">
        <v>5452</v>
      </c>
      <c r="H14" s="63">
        <v>4680</v>
      </c>
      <c r="I14" s="63">
        <v>0</v>
      </c>
      <c r="J14" s="63">
        <v>4680</v>
      </c>
      <c r="K14" s="63">
        <v>8228</v>
      </c>
      <c r="L14" s="63">
        <v>0</v>
      </c>
      <c r="M14" s="63">
        <v>8228</v>
      </c>
      <c r="N14" s="63">
        <v>4961</v>
      </c>
      <c r="O14" s="63">
        <v>0</v>
      </c>
      <c r="P14" s="63">
        <v>4961</v>
      </c>
      <c r="Q14" s="64">
        <v>7617.9587811599995</v>
      </c>
      <c r="R14" s="64">
        <v>0</v>
      </c>
      <c r="S14" s="63">
        <v>7617.9587811599995</v>
      </c>
      <c r="T14" s="64">
        <v>5440.354781</v>
      </c>
      <c r="U14" s="64">
        <v>0</v>
      </c>
      <c r="V14" s="63">
        <v>5440.354781</v>
      </c>
      <c r="W14" s="64">
        <v>5002.5725089999996</v>
      </c>
      <c r="X14" s="64">
        <v>0</v>
      </c>
      <c r="Y14" s="63">
        <v>5002.5725089999996</v>
      </c>
      <c r="Z14" s="64">
        <v>3859.36976194</v>
      </c>
      <c r="AA14" s="64">
        <v>0</v>
      </c>
      <c r="AB14" s="63">
        <v>3859.36976194</v>
      </c>
      <c r="AC14" s="64">
        <v>4535.4166005999996</v>
      </c>
      <c r="AD14" s="64">
        <v>0</v>
      </c>
      <c r="AE14" s="63">
        <v>4535.4166005999996</v>
      </c>
      <c r="AF14" s="64">
        <v>6751.6549180800002</v>
      </c>
      <c r="AG14" s="64">
        <v>0</v>
      </c>
      <c r="AH14" s="63">
        <f t="shared" si="1"/>
        <v>6751.6549180800002</v>
      </c>
      <c r="AI14" s="64">
        <v>7881.4090909100014</v>
      </c>
      <c r="AJ14" s="64">
        <v>0</v>
      </c>
      <c r="AK14" s="63">
        <f t="shared" si="2"/>
        <v>7881.4090909100014</v>
      </c>
      <c r="AL14" s="64">
        <v>5139.3066771800004</v>
      </c>
      <c r="AM14" s="64">
        <v>0</v>
      </c>
      <c r="AN14" s="63">
        <f t="shared" si="3"/>
        <v>5139.3066771800004</v>
      </c>
      <c r="AO14" s="64">
        <v>7171.6064499399999</v>
      </c>
      <c r="AP14" s="64">
        <v>0</v>
      </c>
      <c r="AQ14" s="63">
        <f t="shared" si="4"/>
        <v>7171.6064499399999</v>
      </c>
      <c r="AR14" s="64">
        <v>13507.154839029999</v>
      </c>
      <c r="AS14" s="64">
        <v>0</v>
      </c>
      <c r="AT14" s="63">
        <f t="shared" si="5"/>
        <v>13507.154839029999</v>
      </c>
      <c r="AU14" s="64">
        <v>17760.570077999997</v>
      </c>
      <c r="AV14" s="64">
        <v>16.182030999999998</v>
      </c>
      <c r="AW14" s="63">
        <f t="shared" si="6"/>
        <v>17776.752108999997</v>
      </c>
      <c r="AX14" s="64">
        <v>16344.914801000001</v>
      </c>
      <c r="AY14" s="64">
        <v>31.525956000000001</v>
      </c>
      <c r="AZ14" s="63">
        <f t="shared" si="7"/>
        <v>16376.440757</v>
      </c>
      <c r="BA14" s="64">
        <v>23677.998847999999</v>
      </c>
      <c r="BB14" s="64">
        <v>51.205126</v>
      </c>
      <c r="BC14" s="63">
        <f t="shared" si="8"/>
        <v>23729.203974</v>
      </c>
      <c r="BD14" s="64">
        <v>38916.476592000006</v>
      </c>
      <c r="BE14" s="64">
        <v>142.249109</v>
      </c>
      <c r="BF14" s="64">
        <f t="shared" si="9"/>
        <v>39058.725701000003</v>
      </c>
      <c r="BG14" s="64">
        <v>44402.313934000005</v>
      </c>
      <c r="BH14" s="64">
        <v>42.284578000000003</v>
      </c>
      <c r="BI14" s="64">
        <f t="shared" si="10"/>
        <v>44444.598512000004</v>
      </c>
      <c r="BJ14" s="64">
        <v>30237.436711000002</v>
      </c>
      <c r="BK14" s="64">
        <v>31.533617</v>
      </c>
      <c r="BL14" s="64">
        <f t="shared" si="11"/>
        <v>30268.970328000003</v>
      </c>
      <c r="BM14" s="64">
        <v>28185.567201000002</v>
      </c>
      <c r="BN14" s="64">
        <v>18.598928999999998</v>
      </c>
      <c r="BO14" s="64">
        <f t="shared" si="12"/>
        <v>28204.166130000001</v>
      </c>
      <c r="BP14" s="64">
        <v>24468.867569000002</v>
      </c>
      <c r="BQ14" s="64">
        <v>27.981312000000003</v>
      </c>
      <c r="BR14" s="63">
        <f>Table9187[[#This Row],[الربع الأول عام 2023م
Quarter 1 2023 السوق الرئيسية
(TASI)]]+Table9187[[#This Row],[الربع الأول عام 2023م
Quarter 1 2023 السوق الموازية
(NOMU)]]</f>
        <v>24496.848881000002</v>
      </c>
      <c r="BS14" s="64">
        <v>20462.646191</v>
      </c>
      <c r="BT14" s="64">
        <v>7.8528039999999999</v>
      </c>
      <c r="BU14" s="63">
        <f>Table9187[[#This Row],[الربع الثاني عام 2023م
Quarter 2 2023 السوق الرئيسية
(TASI)]]+Table9187[[#This Row],[الربع الثاني عام 2023م
Quarter 2 2023 السوق الموازية
(NOMU)3]]</f>
        <v>20470.498994999998</v>
      </c>
      <c r="BV14" s="64">
        <v>28830.420695000001</v>
      </c>
      <c r="BW14" s="220">
        <v>26.384699000000001</v>
      </c>
      <c r="BX14" s="220">
        <v>28856.805393999999</v>
      </c>
      <c r="BY14" s="64">
        <v>33684.080082</v>
      </c>
      <c r="BZ14" s="220">
        <v>5.4397649999999995</v>
      </c>
      <c r="CA14" s="220">
        <v>33689.519847000003</v>
      </c>
      <c r="CB14" s="64">
        <v>62403.196777000005</v>
      </c>
      <c r="CC14" s="220">
        <v>40.956825000000002</v>
      </c>
      <c r="CD14" s="220">
        <f>Table9187[[#This Row],[الربع الأول عام 2024م
Quarter 1 2024 السوق الرئيسية
(TASI)]]+Table9187[[#This Row],[الربع الأول عام 2024م
Quarter 1 2024 السوق الموازية
(NOMU)]]</f>
        <v>62444.153602000006</v>
      </c>
      <c r="CE14" s="64">
        <v>67554.123793000006</v>
      </c>
      <c r="CF14" s="220">
        <v>32.998157999999997</v>
      </c>
      <c r="CG14" s="220">
        <f>Table9187[[#This Row],[الربع الثاني عام 2024م
Quarter 2 2024 السوق الموازية
(NOMU)]]+Table9187[[#This Row],[الربع الثاني عام 2024م
Quarter 2 2024 السوق الرئيسية
(TASI)]]</f>
        <v>67587.121951000008</v>
      </c>
      <c r="CH14" s="64">
        <v>59267.845617999999</v>
      </c>
      <c r="CI14" s="220">
        <v>17.581561000000001</v>
      </c>
      <c r="CJ14" s="220">
        <f>Table9187[[#This Row],[الربع الثالث عام 2024م
Quarter 3 2024 السوق الرئيسية
(TASI)]]+Table9187[[#This Row],[الربع الثالث عام 2024م
Quarter 3 2024 السوق الموازية
(NOMU)]]</f>
        <v>59285.427178999998</v>
      </c>
      <c r="CK14" s="64">
        <v>58109</v>
      </c>
      <c r="CL14" s="64">
        <v>73</v>
      </c>
      <c r="CM14" s="64">
        <v>58182</v>
      </c>
      <c r="CN14" s="64">
        <v>58235.263748999991</v>
      </c>
      <c r="CO14" s="64">
        <v>56.986666999999997</v>
      </c>
      <c r="CP14" s="64">
        <v>58292.250415999988</v>
      </c>
      <c r="CQ14" s="64">
        <v>62212.613213000004</v>
      </c>
      <c r="CR14" s="64">
        <v>111.79744300000002</v>
      </c>
      <c r="CS14" s="64">
        <v>62324.410656000007</v>
      </c>
      <c r="CT14" s="64">
        <v>75444.410644999996</v>
      </c>
      <c r="CU14" s="64">
        <v>307.35781699999995</v>
      </c>
      <c r="CV14" s="64">
        <v>75751.768461999993</v>
      </c>
    </row>
    <row r="15" spans="2:100" ht="30" customHeight="1" thickBot="1">
      <c r="B15" s="116">
        <f t="shared" si="0"/>
        <v>4</v>
      </c>
      <c r="C15" s="61" t="s">
        <v>493</v>
      </c>
      <c r="D15" s="61" t="s">
        <v>977</v>
      </c>
      <c r="E15" s="62">
        <v>3739</v>
      </c>
      <c r="F15" s="63">
        <v>0.80154091999999999</v>
      </c>
      <c r="G15" s="63">
        <v>3739.8015409200002</v>
      </c>
      <c r="H15" s="63">
        <v>4799</v>
      </c>
      <c r="I15" s="63">
        <v>0.47155999999999998</v>
      </c>
      <c r="J15" s="63">
        <v>4799.47156</v>
      </c>
      <c r="K15" s="63">
        <v>5076</v>
      </c>
      <c r="L15" s="63">
        <v>0</v>
      </c>
      <c r="M15" s="63">
        <v>5076</v>
      </c>
      <c r="N15" s="63">
        <v>4910</v>
      </c>
      <c r="O15" s="63">
        <v>0</v>
      </c>
      <c r="P15" s="63">
        <v>4910</v>
      </c>
      <c r="Q15" s="64">
        <v>8086.1955625300006</v>
      </c>
      <c r="R15" s="64">
        <v>0</v>
      </c>
      <c r="S15" s="63">
        <v>8086.1955625300006</v>
      </c>
      <c r="T15" s="64">
        <v>8126.7366270000002</v>
      </c>
      <c r="U15" s="64">
        <v>3.1908252000000004</v>
      </c>
      <c r="V15" s="63">
        <v>8129.9274522000005</v>
      </c>
      <c r="W15" s="64">
        <v>20016.052991</v>
      </c>
      <c r="X15" s="64">
        <v>0</v>
      </c>
      <c r="Y15" s="63">
        <v>20016.052991</v>
      </c>
      <c r="Z15" s="64">
        <v>12228.40613333</v>
      </c>
      <c r="AA15" s="64">
        <v>0</v>
      </c>
      <c r="AB15" s="63">
        <v>12228.40613333</v>
      </c>
      <c r="AC15" s="64">
        <v>13568.031107820001</v>
      </c>
      <c r="AD15" s="64">
        <v>0.28942218000000003</v>
      </c>
      <c r="AE15" s="63">
        <v>13568.320530000001</v>
      </c>
      <c r="AF15" s="64">
        <v>11736.83330679</v>
      </c>
      <c r="AG15" s="64">
        <v>5.1896150000000002E-2</v>
      </c>
      <c r="AH15" s="63">
        <f t="shared" si="1"/>
        <v>11736.88520294</v>
      </c>
      <c r="AI15" s="64">
        <v>12292.219779039999</v>
      </c>
      <c r="AJ15" s="64">
        <v>0</v>
      </c>
      <c r="AK15" s="63">
        <f t="shared" si="2"/>
        <v>12292.219779039999</v>
      </c>
      <c r="AL15" s="64">
        <v>9959.3844649000002</v>
      </c>
      <c r="AM15" s="64">
        <v>0</v>
      </c>
      <c r="AN15" s="63">
        <f t="shared" si="3"/>
        <v>9959.3844649000002</v>
      </c>
      <c r="AO15" s="64">
        <v>7360.1438730299997</v>
      </c>
      <c r="AP15" s="64">
        <v>4.8328474999999997</v>
      </c>
      <c r="AQ15" s="63">
        <f t="shared" si="4"/>
        <v>7364.9767205299995</v>
      </c>
      <c r="AR15" s="64">
        <v>8327.1030915699994</v>
      </c>
      <c r="AS15" s="64">
        <v>2.45177815</v>
      </c>
      <c r="AT15" s="63">
        <f t="shared" si="5"/>
        <v>8329.5548697199993</v>
      </c>
      <c r="AU15" s="64">
        <v>11663.276413</v>
      </c>
      <c r="AV15" s="64">
        <v>18.196452000000001</v>
      </c>
      <c r="AW15" s="63">
        <f t="shared" si="6"/>
        <v>11681.472865</v>
      </c>
      <c r="AX15" s="64">
        <v>9853.6724400000003</v>
      </c>
      <c r="AY15" s="64">
        <v>9.3583650000000009</v>
      </c>
      <c r="AZ15" s="63">
        <f t="shared" si="7"/>
        <v>9863.0308050000003</v>
      </c>
      <c r="BA15" s="64">
        <v>9067.7029299999995</v>
      </c>
      <c r="BB15" s="64">
        <v>7.88978</v>
      </c>
      <c r="BC15" s="63">
        <f t="shared" si="8"/>
        <v>9075.592709999999</v>
      </c>
      <c r="BD15" s="64">
        <v>23959.071829</v>
      </c>
      <c r="BE15" s="64">
        <v>8.598863999999999</v>
      </c>
      <c r="BF15" s="64">
        <f t="shared" si="9"/>
        <v>23967.670693</v>
      </c>
      <c r="BG15" s="64">
        <v>27761.221527999998</v>
      </c>
      <c r="BH15" s="64">
        <v>19.651622</v>
      </c>
      <c r="BI15" s="64">
        <f t="shared" si="10"/>
        <v>27780.873149999999</v>
      </c>
      <c r="BJ15" s="64">
        <v>17128.838152</v>
      </c>
      <c r="BK15" s="64">
        <v>20.649046000000002</v>
      </c>
      <c r="BL15" s="64">
        <f t="shared" si="11"/>
        <v>17149.487197999999</v>
      </c>
      <c r="BM15" s="64">
        <v>20141.090573000001</v>
      </c>
      <c r="BN15" s="64">
        <v>17.523662999999999</v>
      </c>
      <c r="BO15" s="64">
        <f t="shared" si="12"/>
        <v>20158.614236000001</v>
      </c>
      <c r="BP15" s="64">
        <v>21724.301561</v>
      </c>
      <c r="BQ15" s="64">
        <v>757.51542400000005</v>
      </c>
      <c r="BR15" s="63">
        <f>Table9187[[#This Row],[الربع الأول عام 2023م
Quarter 1 2023 السوق الرئيسية
(TASI)]]+Table9187[[#This Row],[الربع الأول عام 2023م
Quarter 1 2023 السوق الموازية
(NOMU)]]</f>
        <v>22481.816985000001</v>
      </c>
      <c r="BS15" s="64">
        <v>30475.422483000002</v>
      </c>
      <c r="BT15" s="64">
        <v>118.06138900000001</v>
      </c>
      <c r="BU15" s="63">
        <f>Table9187[[#This Row],[الربع الثاني عام 2023م
Quarter 2 2023 السوق الرئيسية
(TASI)]]+Table9187[[#This Row],[الربع الثاني عام 2023م
Quarter 2 2023 السوق الموازية
(NOMU)3]]</f>
        <v>30593.483872000001</v>
      </c>
      <c r="BV15" s="64">
        <v>42139.165338999999</v>
      </c>
      <c r="BW15" s="220">
        <v>73.183909999999997</v>
      </c>
      <c r="BX15" s="220">
        <v>42212.349248999999</v>
      </c>
      <c r="BY15" s="64">
        <v>46950.459598000001</v>
      </c>
      <c r="BZ15" s="220">
        <v>46.244373000000003</v>
      </c>
      <c r="CA15" s="220">
        <v>46996.703971000003</v>
      </c>
      <c r="CB15" s="64">
        <v>88892.967485000001</v>
      </c>
      <c r="CC15" s="220">
        <v>168.33616499999999</v>
      </c>
      <c r="CD15" s="220">
        <f>Table9187[[#This Row],[الربع الأول عام 2024م
Quarter 1 2024 السوق الرئيسية
(TASI)]]+Table9187[[#This Row],[الربع الأول عام 2024م
Quarter 1 2024 السوق الموازية
(NOMU)]]</f>
        <v>89061.303650000002</v>
      </c>
      <c r="CE15" s="64">
        <v>67328.572273999991</v>
      </c>
      <c r="CF15" s="220">
        <v>171.90454299999999</v>
      </c>
      <c r="CG15" s="220">
        <f>Table9187[[#This Row],[الربع الثاني عام 2024م
Quarter 2 2024 السوق الموازية
(NOMU)]]+Table9187[[#This Row],[الربع الثاني عام 2024م
Quarter 2 2024 السوق الرئيسية
(TASI)]]</f>
        <v>67500.476816999988</v>
      </c>
      <c r="CH15" s="64">
        <v>57556.871264999994</v>
      </c>
      <c r="CI15" s="220">
        <v>201.25762900000001</v>
      </c>
      <c r="CJ15" s="220">
        <f>Table9187[[#This Row],[الربع الثالث عام 2024م
Quarter 3 2024 السوق الرئيسية
(TASI)]]+Table9187[[#This Row],[الربع الثالث عام 2024م
Quarter 3 2024 السوق الموازية
(NOMU)]]</f>
        <v>57758.128893999994</v>
      </c>
      <c r="CK15" s="64">
        <v>58524</v>
      </c>
      <c r="CL15" s="64">
        <v>415</v>
      </c>
      <c r="CM15" s="64">
        <v>58939</v>
      </c>
      <c r="CN15" s="64">
        <v>57326.160972999991</v>
      </c>
      <c r="CO15" s="64">
        <v>201.91264000000001</v>
      </c>
      <c r="CP15" s="64">
        <v>57528.073612999993</v>
      </c>
      <c r="CQ15" s="64">
        <v>59118.957729000002</v>
      </c>
      <c r="CR15" s="64">
        <v>164.278153</v>
      </c>
      <c r="CS15" s="64">
        <v>59283.235882000001</v>
      </c>
      <c r="CT15" s="64">
        <v>51412.766233999995</v>
      </c>
      <c r="CU15" s="64">
        <v>223.21145200000001</v>
      </c>
      <c r="CV15" s="64">
        <v>51635.977685999998</v>
      </c>
    </row>
    <row r="16" spans="2:100" ht="30" customHeight="1" thickBot="1">
      <c r="B16" s="116">
        <f t="shared" si="0"/>
        <v>5</v>
      </c>
      <c r="C16" s="61" t="s">
        <v>517</v>
      </c>
      <c r="D16" s="61" t="s">
        <v>978</v>
      </c>
      <c r="E16" s="62">
        <v>19355</v>
      </c>
      <c r="F16" s="63">
        <v>11.35513914</v>
      </c>
      <c r="G16" s="63">
        <v>19366.35513914</v>
      </c>
      <c r="H16" s="63">
        <v>20706</v>
      </c>
      <c r="I16" s="63">
        <v>8.0697442800000019</v>
      </c>
      <c r="J16" s="63">
        <v>20714.069744280001</v>
      </c>
      <c r="K16" s="63">
        <v>22355</v>
      </c>
      <c r="L16" s="63">
        <v>8.0225887799999995</v>
      </c>
      <c r="M16" s="63">
        <v>22363.022588780001</v>
      </c>
      <c r="N16" s="63">
        <v>14446</v>
      </c>
      <c r="O16" s="63">
        <v>2.52408089</v>
      </c>
      <c r="P16" s="63">
        <v>14448.52408089</v>
      </c>
      <c r="Q16" s="64">
        <v>20138.456073869998</v>
      </c>
      <c r="R16" s="64">
        <v>8.9088341500000006</v>
      </c>
      <c r="S16" s="63">
        <v>20147.364908019998</v>
      </c>
      <c r="T16" s="64">
        <v>16384.607304999998</v>
      </c>
      <c r="U16" s="64">
        <v>14.56614901</v>
      </c>
      <c r="V16" s="63">
        <v>16399.173454009997</v>
      </c>
      <c r="W16" s="64">
        <v>19308.41417</v>
      </c>
      <c r="X16" s="64">
        <v>12.645044220000001</v>
      </c>
      <c r="Y16" s="63">
        <v>19321.05921422</v>
      </c>
      <c r="Z16" s="64">
        <v>14144.418469929999</v>
      </c>
      <c r="AA16" s="64">
        <v>15.630937540000001</v>
      </c>
      <c r="AB16" s="63">
        <v>14160.049407469998</v>
      </c>
      <c r="AC16" s="64">
        <v>22014.08682452</v>
      </c>
      <c r="AD16" s="64">
        <v>255.08472186</v>
      </c>
      <c r="AE16" s="63">
        <v>22269.171546379999</v>
      </c>
      <c r="AF16" s="64">
        <v>32574.440775690004</v>
      </c>
      <c r="AG16" s="64">
        <v>157.12060758999999</v>
      </c>
      <c r="AH16" s="63">
        <f t="shared" si="1"/>
        <v>32731.561383280005</v>
      </c>
      <c r="AI16" s="64">
        <v>36523.172910189998</v>
      </c>
      <c r="AJ16" s="64">
        <v>288.21767612999997</v>
      </c>
      <c r="AK16" s="63">
        <f t="shared" si="2"/>
        <v>36811.390586319998</v>
      </c>
      <c r="AL16" s="64">
        <v>82197.190287460005</v>
      </c>
      <c r="AM16" s="64">
        <v>223.76274875000001</v>
      </c>
      <c r="AN16" s="63">
        <f t="shared" si="3"/>
        <v>82420.953036210005</v>
      </c>
      <c r="AO16" s="64">
        <v>154097.42379098001</v>
      </c>
      <c r="AP16" s="64">
        <v>573.28393410000001</v>
      </c>
      <c r="AQ16" s="63">
        <f t="shared" si="4"/>
        <v>154670.70772508002</v>
      </c>
      <c r="AR16" s="64">
        <v>158410.18731635</v>
      </c>
      <c r="AS16" s="64">
        <v>617.73365285</v>
      </c>
      <c r="AT16" s="63">
        <f t="shared" si="5"/>
        <v>159027.9209692</v>
      </c>
      <c r="AU16" s="64">
        <v>140529.78820900002</v>
      </c>
      <c r="AV16" s="64">
        <v>375.44141500000001</v>
      </c>
      <c r="AW16" s="63">
        <f t="shared" si="6"/>
        <v>140905.22962400003</v>
      </c>
      <c r="AX16" s="64">
        <v>96814.747378</v>
      </c>
      <c r="AY16" s="64">
        <v>411.70084499999996</v>
      </c>
      <c r="AZ16" s="63">
        <f t="shared" si="7"/>
        <v>97226.448222999999</v>
      </c>
      <c r="BA16" s="64">
        <v>86985.263951000001</v>
      </c>
      <c r="BB16" s="64">
        <v>951.12686600000006</v>
      </c>
      <c r="BC16" s="63">
        <f t="shared" si="8"/>
        <v>87936.390817000007</v>
      </c>
      <c r="BD16" s="64">
        <v>90564.839903999993</v>
      </c>
      <c r="BE16" s="64">
        <v>1882.462475</v>
      </c>
      <c r="BF16" s="64">
        <f t="shared" si="9"/>
        <v>92447.302378999986</v>
      </c>
      <c r="BG16" s="64">
        <v>83146.932143999991</v>
      </c>
      <c r="BH16" s="64">
        <v>499.38626199999999</v>
      </c>
      <c r="BI16" s="64">
        <f t="shared" si="10"/>
        <v>83646.318405999991</v>
      </c>
      <c r="BJ16" s="64">
        <v>68567.075022000005</v>
      </c>
      <c r="BK16" s="64">
        <v>498.59811300000001</v>
      </c>
      <c r="BL16" s="64">
        <f t="shared" si="11"/>
        <v>69065.673135000005</v>
      </c>
      <c r="BM16" s="64">
        <v>54266.115114000007</v>
      </c>
      <c r="BN16" s="64">
        <v>310.54681000000005</v>
      </c>
      <c r="BO16" s="64">
        <f t="shared" si="12"/>
        <v>54576.661924000007</v>
      </c>
      <c r="BP16" s="64">
        <v>47029.971386999998</v>
      </c>
      <c r="BQ16" s="64">
        <v>335.44810299999995</v>
      </c>
      <c r="BR16" s="63">
        <f>Table9187[[#This Row],[الربع الأول عام 2023م
Quarter 1 2023 السوق الرئيسية
(TASI)]]+Table9187[[#This Row],[الربع الأول عام 2023م
Quarter 1 2023 السوق الموازية
(NOMU)]]</f>
        <v>47365.41949</v>
      </c>
      <c r="BS16" s="64">
        <v>57923.323130999997</v>
      </c>
      <c r="BT16" s="64">
        <v>434.23924199999999</v>
      </c>
      <c r="BU16" s="63">
        <f>Table9187[[#This Row],[الربع الثاني عام 2023م
Quarter 2 2023 السوق الرئيسية
(TASI)]]+Table9187[[#This Row],[الربع الثاني عام 2023م
Quarter 2 2023 السوق الموازية
(NOMU)3]]</f>
        <v>58357.562373000001</v>
      </c>
      <c r="BV16" s="64">
        <v>72829.781772999995</v>
      </c>
      <c r="BW16" s="220">
        <v>592.49346200000002</v>
      </c>
      <c r="BX16" s="220">
        <v>73422.275234999994</v>
      </c>
      <c r="BY16" s="64">
        <v>71276.594963999989</v>
      </c>
      <c r="BZ16" s="220">
        <v>465.40979000000004</v>
      </c>
      <c r="CA16" s="220">
        <v>71742.004753999994</v>
      </c>
      <c r="CB16" s="64">
        <v>108156.826015</v>
      </c>
      <c r="CC16" s="220">
        <v>603.18971299999998</v>
      </c>
      <c r="CD16" s="220">
        <f>Table9187[[#This Row],[الربع الأول عام 2024م
Quarter 1 2024 السوق الرئيسية
(TASI)]]+Table9187[[#This Row],[الربع الأول عام 2024م
Quarter 1 2024 السوق الموازية
(NOMU)]]</f>
        <v>108760.015728</v>
      </c>
      <c r="CE16" s="64">
        <v>61028.891973999998</v>
      </c>
      <c r="CF16" s="220">
        <v>531.61120900000003</v>
      </c>
      <c r="CG16" s="220">
        <f>Table9187[[#This Row],[الربع الثاني عام 2024م
Quarter 2 2024 السوق الموازية
(NOMU)]]+Table9187[[#This Row],[الربع الثاني عام 2024م
Quarter 2 2024 السوق الرئيسية
(TASI)]]</f>
        <v>61560.503183000001</v>
      </c>
      <c r="CH16" s="64">
        <v>67835.931998999993</v>
      </c>
      <c r="CI16" s="220">
        <v>619.25682899999993</v>
      </c>
      <c r="CJ16" s="220">
        <f>Table9187[[#This Row],[الربع الثالث عام 2024م
Quarter 3 2024 السوق الرئيسية
(TASI)]]+Table9187[[#This Row],[الربع الثالث عام 2024م
Quarter 3 2024 السوق الموازية
(NOMU)]]</f>
        <v>68455.188827999998</v>
      </c>
      <c r="CK16" s="64">
        <v>56478</v>
      </c>
      <c r="CL16" s="64">
        <v>1363</v>
      </c>
      <c r="CM16" s="64">
        <v>57841</v>
      </c>
      <c r="CN16" s="64">
        <v>47766.832973999997</v>
      </c>
      <c r="CO16" s="64">
        <v>698.40628100000004</v>
      </c>
      <c r="CP16" s="64">
        <v>48465.239255</v>
      </c>
      <c r="CQ16" s="64">
        <v>37458.421331999998</v>
      </c>
      <c r="CR16" s="64">
        <v>425.91661900000003</v>
      </c>
      <c r="CS16" s="64">
        <v>37884.337951000001</v>
      </c>
      <c r="CT16" s="64">
        <v>35848.502172</v>
      </c>
      <c r="CU16" s="64">
        <v>466.96301500000004</v>
      </c>
      <c r="CV16" s="64">
        <v>36315.465187000002</v>
      </c>
    </row>
    <row r="17" spans="2:100" ht="30" customHeight="1" thickBot="1">
      <c r="B17" s="116">
        <f t="shared" si="0"/>
        <v>6</v>
      </c>
      <c r="C17" s="61" t="s">
        <v>610</v>
      </c>
      <c r="D17" s="61" t="s">
        <v>979</v>
      </c>
      <c r="E17" s="62">
        <v>4668</v>
      </c>
      <c r="F17" s="63">
        <v>0</v>
      </c>
      <c r="G17" s="63">
        <v>4668</v>
      </c>
      <c r="H17" s="63">
        <v>5722</v>
      </c>
      <c r="I17" s="63">
        <v>0</v>
      </c>
      <c r="J17" s="63">
        <v>5722</v>
      </c>
      <c r="K17" s="63">
        <v>7733</v>
      </c>
      <c r="L17" s="63">
        <v>0</v>
      </c>
      <c r="M17" s="63">
        <v>7733</v>
      </c>
      <c r="N17" s="63">
        <v>6190</v>
      </c>
      <c r="O17" s="63">
        <v>0</v>
      </c>
      <c r="P17" s="63">
        <v>6190</v>
      </c>
      <c r="Q17" s="64">
        <v>9235.8870582700001</v>
      </c>
      <c r="R17" s="64">
        <v>0</v>
      </c>
      <c r="S17" s="63">
        <v>9235.8870582700001</v>
      </c>
      <c r="T17" s="64">
        <v>10101.025833</v>
      </c>
      <c r="U17" s="64">
        <v>0</v>
      </c>
      <c r="V17" s="63">
        <v>10101.025833</v>
      </c>
      <c r="W17" s="64">
        <v>31285.674722000003</v>
      </c>
      <c r="X17" s="64">
        <v>0.15039670999999999</v>
      </c>
      <c r="Y17" s="63">
        <v>31285.825118710003</v>
      </c>
      <c r="Z17" s="64">
        <v>14167.47062919</v>
      </c>
      <c r="AA17" s="64">
        <v>0</v>
      </c>
      <c r="AB17" s="63">
        <v>14167.47062919</v>
      </c>
      <c r="AC17" s="64">
        <v>12589.5251813</v>
      </c>
      <c r="AD17" s="64">
        <v>0</v>
      </c>
      <c r="AE17" s="63">
        <v>12589.5251813</v>
      </c>
      <c r="AF17" s="64">
        <v>11005.95027238</v>
      </c>
      <c r="AG17" s="64">
        <v>0</v>
      </c>
      <c r="AH17" s="63">
        <f t="shared" si="1"/>
        <v>11005.95027238</v>
      </c>
      <c r="AI17" s="64">
        <v>11730.27025293</v>
      </c>
      <c r="AJ17" s="64">
        <v>0</v>
      </c>
      <c r="AK17" s="63">
        <f t="shared" si="2"/>
        <v>11730.27025293</v>
      </c>
      <c r="AL17" s="64">
        <v>13015.743511249999</v>
      </c>
      <c r="AM17" s="64">
        <v>0</v>
      </c>
      <c r="AN17" s="63">
        <f t="shared" si="3"/>
        <v>13015.743511249999</v>
      </c>
      <c r="AO17" s="64">
        <v>9602.9841104099996</v>
      </c>
      <c r="AP17" s="64">
        <v>1.1412466000000001</v>
      </c>
      <c r="AQ17" s="63">
        <f t="shared" si="4"/>
        <v>9604.1253570099998</v>
      </c>
      <c r="AR17" s="64">
        <v>8520.0965253100003</v>
      </c>
      <c r="AS17" s="64">
        <v>1.1888657</v>
      </c>
      <c r="AT17" s="63">
        <f t="shared" si="5"/>
        <v>8521.2853910100002</v>
      </c>
      <c r="AU17" s="64">
        <v>14170.103181999999</v>
      </c>
      <c r="AV17" s="64">
        <v>23.757287999999999</v>
      </c>
      <c r="AW17" s="63">
        <f t="shared" si="6"/>
        <v>14193.86047</v>
      </c>
      <c r="AX17" s="64">
        <v>10868.830944000001</v>
      </c>
      <c r="AY17" s="64">
        <v>3.496785</v>
      </c>
      <c r="AZ17" s="63">
        <f t="shared" si="7"/>
        <v>10872.327729000001</v>
      </c>
      <c r="BA17" s="64">
        <v>16791.056208000002</v>
      </c>
      <c r="BB17" s="64">
        <v>11.102104000000001</v>
      </c>
      <c r="BC17" s="63">
        <f t="shared" si="8"/>
        <v>16802.158312000003</v>
      </c>
      <c r="BD17" s="64">
        <v>24700.187644999998</v>
      </c>
      <c r="BE17" s="64">
        <v>115.20393200000001</v>
      </c>
      <c r="BF17" s="64">
        <f t="shared" si="9"/>
        <v>24815.391576999999</v>
      </c>
      <c r="BG17" s="64">
        <v>51617.507883999999</v>
      </c>
      <c r="BH17" s="64">
        <v>23.625125000000001</v>
      </c>
      <c r="BI17" s="64">
        <f t="shared" si="10"/>
        <v>51641.133008999997</v>
      </c>
      <c r="BJ17" s="64">
        <v>16940.488484999998</v>
      </c>
      <c r="BK17" s="64">
        <v>5.4927200000000003</v>
      </c>
      <c r="BL17" s="64">
        <f t="shared" si="11"/>
        <v>16945.981204999996</v>
      </c>
      <c r="BM17" s="64">
        <v>19891.684816000001</v>
      </c>
      <c r="BN17" s="64">
        <v>43.686093</v>
      </c>
      <c r="BO17" s="64">
        <f t="shared" si="12"/>
        <v>19935.370909000001</v>
      </c>
      <c r="BP17" s="64">
        <v>22664.335446000001</v>
      </c>
      <c r="BQ17" s="64">
        <v>19.889944</v>
      </c>
      <c r="BR17" s="63">
        <f>Table9187[[#This Row],[الربع الأول عام 2023م
Quarter 1 2023 السوق الرئيسية
(TASI)]]+Table9187[[#This Row],[الربع الأول عام 2023م
Quarter 1 2023 السوق الموازية
(NOMU)]]</f>
        <v>22684.22539</v>
      </c>
      <c r="BS17" s="64">
        <v>25517.975794999998</v>
      </c>
      <c r="BT17" s="64">
        <v>47.712215</v>
      </c>
      <c r="BU17" s="63">
        <f>Table9187[[#This Row],[الربع الثاني عام 2023م
Quarter 2 2023 السوق الرئيسية
(TASI)]]+Table9187[[#This Row],[الربع الثاني عام 2023م
Quarter 2 2023 السوق الموازية
(NOMU)3]]</f>
        <v>25565.688009999998</v>
      </c>
      <c r="BV17" s="64">
        <v>26596.255592000001</v>
      </c>
      <c r="BW17" s="220">
        <v>65.123748000000006</v>
      </c>
      <c r="BX17" s="220">
        <v>26661.379340000003</v>
      </c>
      <c r="BY17" s="64">
        <v>26745.586641000002</v>
      </c>
      <c r="BZ17" s="220">
        <v>25.367882000000002</v>
      </c>
      <c r="CA17" s="220">
        <v>26770.954523</v>
      </c>
      <c r="CB17" s="64">
        <v>45496.805718000003</v>
      </c>
      <c r="CC17" s="220">
        <v>206.29443499999999</v>
      </c>
      <c r="CD17" s="220">
        <f>Table9187[[#This Row],[الربع الأول عام 2024م
Quarter 1 2024 السوق الرئيسية
(TASI)]]+Table9187[[#This Row],[الربع الأول عام 2024م
Quarter 1 2024 السوق الموازية
(NOMU)]]</f>
        <v>45703.100153000007</v>
      </c>
      <c r="CE17" s="64">
        <v>47444.623448999992</v>
      </c>
      <c r="CF17" s="220">
        <v>53.317257999999995</v>
      </c>
      <c r="CG17" s="220">
        <f>Table9187[[#This Row],[الربع الثاني عام 2024م
Quarter 2 2024 السوق الموازية
(NOMU)]]+Table9187[[#This Row],[الربع الثاني عام 2024م
Quarter 2 2024 السوق الرئيسية
(TASI)]]</f>
        <v>47497.940706999994</v>
      </c>
      <c r="CH17" s="64">
        <v>41851.284675999996</v>
      </c>
      <c r="CI17" s="220">
        <v>77.535780000000003</v>
      </c>
      <c r="CJ17" s="220">
        <f>Table9187[[#This Row],[الربع الثالث عام 2024م
Quarter 3 2024 السوق الرئيسية
(TASI)]]+Table9187[[#This Row],[الربع الثالث عام 2024م
Quarter 3 2024 السوق الموازية
(NOMU)]]</f>
        <v>41928.820455999994</v>
      </c>
      <c r="CK17" s="64">
        <v>39312</v>
      </c>
      <c r="CL17" s="64">
        <v>126</v>
      </c>
      <c r="CM17" s="64">
        <v>39438</v>
      </c>
      <c r="CN17" s="64">
        <v>39848.467340999996</v>
      </c>
      <c r="CO17" s="64">
        <v>49.854208</v>
      </c>
      <c r="CP17" s="64">
        <v>39898.321548999993</v>
      </c>
      <c r="CQ17" s="64">
        <v>36696.338323999997</v>
      </c>
      <c r="CR17" s="64">
        <v>36.264398999999997</v>
      </c>
      <c r="CS17" s="64">
        <v>36732.602722999996</v>
      </c>
      <c r="CT17" s="64">
        <v>37538.866007000004</v>
      </c>
      <c r="CU17" s="64">
        <v>40.312584000000001</v>
      </c>
      <c r="CV17" s="64">
        <v>37579.178591000004</v>
      </c>
    </row>
    <row r="18" spans="2:100" ht="30" customHeight="1" thickBot="1">
      <c r="B18" s="116">
        <f t="shared" si="0"/>
        <v>7</v>
      </c>
      <c r="C18" s="61" t="s">
        <v>464</v>
      </c>
      <c r="D18" s="41" t="s">
        <v>981</v>
      </c>
      <c r="E18" s="63">
        <v>8760</v>
      </c>
      <c r="F18" s="63">
        <v>0</v>
      </c>
      <c r="G18" s="63">
        <v>8760</v>
      </c>
      <c r="H18" s="63">
        <v>8769</v>
      </c>
      <c r="I18" s="63">
        <v>0</v>
      </c>
      <c r="J18" s="63">
        <v>8769</v>
      </c>
      <c r="K18" s="63">
        <v>9066</v>
      </c>
      <c r="L18" s="63">
        <v>0</v>
      </c>
      <c r="M18" s="63">
        <v>9066</v>
      </c>
      <c r="N18" s="63">
        <v>7261</v>
      </c>
      <c r="O18" s="63">
        <v>0.55692799999999998</v>
      </c>
      <c r="P18" s="63">
        <v>7261.556928</v>
      </c>
      <c r="Q18" s="64">
        <v>10952.7667704</v>
      </c>
      <c r="R18" s="64">
        <v>0</v>
      </c>
      <c r="S18" s="63">
        <v>10952.7667704</v>
      </c>
      <c r="T18" s="64">
        <v>9439.8242769999997</v>
      </c>
      <c r="U18" s="64">
        <v>0</v>
      </c>
      <c r="V18" s="63">
        <v>9439.8242769999997</v>
      </c>
      <c r="W18" s="64">
        <v>11155.443698999999</v>
      </c>
      <c r="X18" s="64">
        <v>0.30874254000000001</v>
      </c>
      <c r="Y18" s="63">
        <v>11155.75244154</v>
      </c>
      <c r="Z18" s="64">
        <v>9631.6004922199991</v>
      </c>
      <c r="AA18" s="64">
        <v>0</v>
      </c>
      <c r="AB18" s="63">
        <v>9631.6004922199991</v>
      </c>
      <c r="AC18" s="64">
        <v>14091.408758989999</v>
      </c>
      <c r="AD18" s="64">
        <v>15.978513099999999</v>
      </c>
      <c r="AE18" s="63">
        <v>14107.38727209</v>
      </c>
      <c r="AF18" s="64">
        <v>14353.051695999999</v>
      </c>
      <c r="AG18" s="64">
        <v>0</v>
      </c>
      <c r="AH18" s="63">
        <f t="shared" si="1"/>
        <v>14353.051695999999</v>
      </c>
      <c r="AI18" s="64">
        <v>15090.867854190001</v>
      </c>
      <c r="AJ18" s="64">
        <v>0</v>
      </c>
      <c r="AK18" s="63">
        <f t="shared" si="2"/>
        <v>15090.867854190001</v>
      </c>
      <c r="AL18" s="64">
        <v>16016.77598988</v>
      </c>
      <c r="AM18" s="64">
        <v>0</v>
      </c>
      <c r="AN18" s="63">
        <f t="shared" si="3"/>
        <v>16016.77598988</v>
      </c>
      <c r="AO18" s="64">
        <v>17633.090793439998</v>
      </c>
      <c r="AP18" s="64">
        <v>14.760075950000001</v>
      </c>
      <c r="AQ18" s="63">
        <f t="shared" si="4"/>
        <v>17647.850869389997</v>
      </c>
      <c r="AR18" s="64">
        <v>14378.98687737</v>
      </c>
      <c r="AS18" s="64">
        <v>17.798133199999999</v>
      </c>
      <c r="AT18" s="63">
        <f t="shared" si="5"/>
        <v>14396.78501057</v>
      </c>
      <c r="AU18" s="64">
        <v>15664.220495</v>
      </c>
      <c r="AV18" s="64">
        <v>35.033265</v>
      </c>
      <c r="AW18" s="63">
        <f t="shared" si="6"/>
        <v>15699.25376</v>
      </c>
      <c r="AX18" s="64">
        <v>10519.132181999999</v>
      </c>
      <c r="AY18" s="64">
        <v>4.1432700000000002</v>
      </c>
      <c r="AZ18" s="63">
        <f t="shared" si="7"/>
        <v>10523.275452</v>
      </c>
      <c r="BA18" s="64">
        <v>18487.684563999999</v>
      </c>
      <c r="BB18" s="64">
        <v>24.066548000000001</v>
      </c>
      <c r="BC18" s="63">
        <f t="shared" si="8"/>
        <v>18511.751111999998</v>
      </c>
      <c r="BD18" s="64">
        <v>33336.082166</v>
      </c>
      <c r="BE18" s="64">
        <v>77.196904000000004</v>
      </c>
      <c r="BF18" s="64">
        <f t="shared" si="9"/>
        <v>33413.279069999997</v>
      </c>
      <c r="BG18" s="64">
        <v>36991.298177999997</v>
      </c>
      <c r="BH18" s="64">
        <v>42.086752000000004</v>
      </c>
      <c r="BI18" s="64">
        <f t="shared" si="10"/>
        <v>37033.38493</v>
      </c>
      <c r="BJ18" s="64">
        <v>24588.80458</v>
      </c>
      <c r="BK18" s="64">
        <v>15.988541999999999</v>
      </c>
      <c r="BL18" s="64">
        <f t="shared" si="11"/>
        <v>24604.793121999999</v>
      </c>
      <c r="BM18" s="64">
        <v>34401.712102999998</v>
      </c>
      <c r="BN18" s="64">
        <v>31.702403</v>
      </c>
      <c r="BO18" s="64">
        <f t="shared" si="12"/>
        <v>34433.414506000001</v>
      </c>
      <c r="BP18" s="64">
        <v>26131.508695</v>
      </c>
      <c r="BQ18" s="64">
        <v>23.236718000000003</v>
      </c>
      <c r="BR18" s="63">
        <f>Table9187[[#This Row],[الربع الأول عام 2023م
Quarter 1 2023 السوق الرئيسية
(TASI)]]+Table9187[[#This Row],[الربع الأول عام 2023م
Quarter 1 2023 السوق الموازية
(NOMU)]]</f>
        <v>26154.745413000001</v>
      </c>
      <c r="BS18" s="64">
        <v>24593.507463000002</v>
      </c>
      <c r="BT18" s="64">
        <v>44.883536000000007</v>
      </c>
      <c r="BU18" s="63">
        <f>Table9187[[#This Row],[الربع الثاني عام 2023م
Quarter 2 2023 السوق الرئيسية
(TASI)]]+Table9187[[#This Row],[الربع الثاني عام 2023م
Quarter 2 2023 السوق الموازية
(NOMU)3]]</f>
        <v>24638.390999000003</v>
      </c>
      <c r="BV18" s="64">
        <v>35366.262684000001</v>
      </c>
      <c r="BW18" s="220">
        <v>60.375575999999995</v>
      </c>
      <c r="BX18" s="220">
        <v>35426.63826</v>
      </c>
      <c r="BY18" s="64">
        <v>26626.171331999998</v>
      </c>
      <c r="BZ18" s="220">
        <v>6.774267</v>
      </c>
      <c r="CA18" s="220">
        <v>26632.945598999999</v>
      </c>
      <c r="CB18" s="64">
        <v>40687.595066000002</v>
      </c>
      <c r="CC18" s="220">
        <v>66.235860000000002</v>
      </c>
      <c r="CD18" s="220">
        <f>Table9187[[#This Row],[الربع الأول عام 2024م
Quarter 1 2024 السوق الرئيسية
(TASI)]]+Table9187[[#This Row],[الربع الأول عام 2024م
Quarter 1 2024 السوق الموازية
(NOMU)]]</f>
        <v>40753.830926000002</v>
      </c>
      <c r="CE18" s="64">
        <v>46739.578341</v>
      </c>
      <c r="CF18" s="220">
        <v>92.400556999999992</v>
      </c>
      <c r="CG18" s="220">
        <f>Table9187[[#This Row],[الربع الثاني عام 2024م
Quarter 2 2024 السوق الموازية
(NOMU)]]+Table9187[[#This Row],[الربع الثاني عام 2024م
Quarter 2 2024 السوق الرئيسية
(TASI)]]</f>
        <v>46831.978898000001</v>
      </c>
      <c r="CH18" s="64">
        <v>39780.412746000002</v>
      </c>
      <c r="CI18" s="220">
        <v>59.722642000000008</v>
      </c>
      <c r="CJ18" s="220">
        <f>Table9187[[#This Row],[الربع الثالث عام 2024م
Quarter 3 2024 السوق الرئيسية
(TASI)]]+Table9187[[#This Row],[الربع الثالث عام 2024م
Quarter 3 2024 السوق الموازية
(NOMU)]]</f>
        <v>39840.135388000002</v>
      </c>
      <c r="CK18" s="64">
        <v>36772</v>
      </c>
      <c r="CL18" s="64">
        <v>80</v>
      </c>
      <c r="CM18" s="64">
        <v>36851</v>
      </c>
      <c r="CN18" s="64">
        <v>30246.561592999999</v>
      </c>
      <c r="CO18" s="64">
        <v>38.026038999999997</v>
      </c>
      <c r="CP18" s="64">
        <v>30284.587631999999</v>
      </c>
      <c r="CQ18" s="64">
        <v>31835.631459999997</v>
      </c>
      <c r="CR18" s="64">
        <v>15.966463999999998</v>
      </c>
      <c r="CS18" s="64">
        <v>31851.597923999998</v>
      </c>
      <c r="CT18" s="64">
        <v>32220.278642000001</v>
      </c>
      <c r="CU18" s="64">
        <v>34.088228000000001</v>
      </c>
      <c r="CV18" s="64">
        <v>32254.366870000002</v>
      </c>
    </row>
    <row r="19" spans="2:100" ht="30" customHeight="1" thickBot="1">
      <c r="B19" s="116">
        <f t="shared" si="0"/>
        <v>8</v>
      </c>
      <c r="C19" s="61" t="s">
        <v>501</v>
      </c>
      <c r="D19" s="61" t="s">
        <v>980</v>
      </c>
      <c r="E19" s="62">
        <v>14218</v>
      </c>
      <c r="F19" s="63">
        <v>13.823094710000001</v>
      </c>
      <c r="G19" s="63">
        <v>14231.82309471</v>
      </c>
      <c r="H19" s="63">
        <v>15647</v>
      </c>
      <c r="I19" s="63">
        <v>3.8751259000000005</v>
      </c>
      <c r="J19" s="63">
        <v>15650.8751259</v>
      </c>
      <c r="K19" s="63">
        <v>14891</v>
      </c>
      <c r="L19" s="63">
        <v>3.7682410000000002</v>
      </c>
      <c r="M19" s="63">
        <v>14894.768241</v>
      </c>
      <c r="N19" s="63">
        <v>10776</v>
      </c>
      <c r="O19" s="63">
        <v>5.3087034600000003</v>
      </c>
      <c r="P19" s="63">
        <v>10781.308703459999</v>
      </c>
      <c r="Q19" s="64">
        <v>19967.556368789999</v>
      </c>
      <c r="R19" s="64">
        <v>9.2827787199999996</v>
      </c>
      <c r="S19" s="63">
        <v>19976.83914751</v>
      </c>
      <c r="T19" s="64">
        <v>17383.929754999997</v>
      </c>
      <c r="U19" s="64">
        <v>11.387012859999999</v>
      </c>
      <c r="V19" s="63">
        <v>17395.316767859997</v>
      </c>
      <c r="W19" s="64">
        <v>18922.584501000001</v>
      </c>
      <c r="X19" s="64">
        <v>5.9477937100000009</v>
      </c>
      <c r="Y19" s="63">
        <v>18928.532294709999</v>
      </c>
      <c r="Z19" s="64">
        <v>14859.269013789999</v>
      </c>
      <c r="AA19" s="64">
        <v>14.70533487</v>
      </c>
      <c r="AB19" s="63">
        <v>14873.974348659998</v>
      </c>
      <c r="AC19" s="64">
        <v>21562.07011873</v>
      </c>
      <c r="AD19" s="64">
        <v>105.67815972</v>
      </c>
      <c r="AE19" s="63">
        <v>21667.748278449999</v>
      </c>
      <c r="AF19" s="64">
        <v>32032.752035739999</v>
      </c>
      <c r="AG19" s="64">
        <v>82.342477979999998</v>
      </c>
      <c r="AH19" s="63">
        <f t="shared" si="1"/>
        <v>32115.09451372</v>
      </c>
      <c r="AI19" s="64">
        <v>34900.639751010007</v>
      </c>
      <c r="AJ19" s="64">
        <v>88.14748462</v>
      </c>
      <c r="AK19" s="63">
        <f t="shared" si="2"/>
        <v>34988.787235630007</v>
      </c>
      <c r="AL19" s="64">
        <v>65360.924083669997</v>
      </c>
      <c r="AM19" s="64">
        <v>134.84157920000001</v>
      </c>
      <c r="AN19" s="63">
        <f t="shared" si="3"/>
        <v>65495.765662869999</v>
      </c>
      <c r="AO19" s="64">
        <v>89887.423252930006</v>
      </c>
      <c r="AP19" s="64">
        <v>183.21191264999999</v>
      </c>
      <c r="AQ19" s="63">
        <f t="shared" si="4"/>
        <v>90070.63516558001</v>
      </c>
      <c r="AR19" s="64">
        <v>84283.210291910014</v>
      </c>
      <c r="AS19" s="64">
        <v>291.13985789999998</v>
      </c>
      <c r="AT19" s="63">
        <f t="shared" si="5"/>
        <v>84574.350149810009</v>
      </c>
      <c r="AU19" s="64">
        <v>73416.142399999997</v>
      </c>
      <c r="AV19" s="64">
        <v>835.15512999999999</v>
      </c>
      <c r="AW19" s="63">
        <f t="shared" si="6"/>
        <v>74251.297529999996</v>
      </c>
      <c r="AX19" s="64">
        <v>53920.385696999998</v>
      </c>
      <c r="AY19" s="64">
        <v>159.32742300000001</v>
      </c>
      <c r="AZ19" s="63">
        <f t="shared" si="7"/>
        <v>54079.71312</v>
      </c>
      <c r="BA19" s="64">
        <v>53988.574910999996</v>
      </c>
      <c r="BB19" s="64">
        <v>480.67254600000001</v>
      </c>
      <c r="BC19" s="63">
        <f t="shared" si="8"/>
        <v>54469.247456999998</v>
      </c>
      <c r="BD19" s="64">
        <v>58129.667973000003</v>
      </c>
      <c r="BE19" s="64">
        <v>417.08006699999999</v>
      </c>
      <c r="BF19" s="64">
        <f t="shared" si="9"/>
        <v>58546.748040000006</v>
      </c>
      <c r="BG19" s="64">
        <v>53876.115479</v>
      </c>
      <c r="BH19" s="64">
        <v>275.21973400000002</v>
      </c>
      <c r="BI19" s="64">
        <f t="shared" si="10"/>
        <v>54151.335212999998</v>
      </c>
      <c r="BJ19" s="64">
        <v>39869.875218999994</v>
      </c>
      <c r="BK19" s="64">
        <v>158.38280499999999</v>
      </c>
      <c r="BL19" s="64">
        <f t="shared" si="11"/>
        <v>40028.258023999995</v>
      </c>
      <c r="BM19" s="64">
        <v>31905.467065000004</v>
      </c>
      <c r="BN19" s="64">
        <v>2008.760808</v>
      </c>
      <c r="BO19" s="64">
        <f t="shared" si="12"/>
        <v>33914.227873000003</v>
      </c>
      <c r="BP19" s="64">
        <v>25938.854823000001</v>
      </c>
      <c r="BQ19" s="64">
        <v>205.92976999999999</v>
      </c>
      <c r="BR19" s="63">
        <f>Table9187[[#This Row],[الربع الأول عام 2023م
Quarter 1 2023 السوق الرئيسية
(TASI)]]+Table9187[[#This Row],[الربع الأول عام 2023م
Quarter 1 2023 السوق الموازية
(NOMU)]]</f>
        <v>26144.784593</v>
      </c>
      <c r="BS19" s="64">
        <v>35655.396026000002</v>
      </c>
      <c r="BT19" s="64">
        <v>184.48635200000001</v>
      </c>
      <c r="BU19" s="63">
        <f>Table9187[[#This Row],[الربع الثاني عام 2023م
Quarter 2 2023 السوق الرئيسية
(TASI)]]+Table9187[[#This Row],[الربع الثاني عام 2023م
Quarter 2 2023 السوق الموازية
(NOMU)3]]</f>
        <v>35839.882378000002</v>
      </c>
      <c r="BV19" s="64">
        <v>44278.940323999996</v>
      </c>
      <c r="BW19" s="220">
        <v>245.32703800000002</v>
      </c>
      <c r="BX19" s="220">
        <v>44524.267361999999</v>
      </c>
      <c r="BY19" s="64">
        <v>44743.541680000002</v>
      </c>
      <c r="BZ19" s="220">
        <v>121.77239299999999</v>
      </c>
      <c r="CA19" s="220">
        <v>44865.314073000001</v>
      </c>
      <c r="CB19" s="64">
        <v>66470.482111000005</v>
      </c>
      <c r="CC19" s="220">
        <v>177.59584799999999</v>
      </c>
      <c r="CD19" s="220">
        <f>Table9187[[#This Row],[الربع الأول عام 2024م
Quarter 1 2024 السوق الرئيسية
(TASI)]]+Table9187[[#This Row],[الربع الأول عام 2024م
Quarter 1 2024 السوق الموازية
(NOMU)]]</f>
        <v>66648.077959000002</v>
      </c>
      <c r="CE19" s="64">
        <v>42587.487584000002</v>
      </c>
      <c r="CF19" s="220">
        <v>235.36966799999999</v>
      </c>
      <c r="CG19" s="220">
        <f>Table9187[[#This Row],[الربع الثاني عام 2024م
Quarter 2 2024 السوق الموازية
(NOMU)]]+Table9187[[#This Row],[الربع الثاني عام 2024م
Quarter 2 2024 السوق الرئيسية
(TASI)]]</f>
        <v>42822.857252000002</v>
      </c>
      <c r="CH19" s="64">
        <v>47964.218127</v>
      </c>
      <c r="CI19" s="220">
        <v>314.90229599999998</v>
      </c>
      <c r="CJ19" s="220">
        <f>Table9187[[#This Row],[الربع الثالث عام 2024م
Quarter 3 2024 السوق الرئيسية
(TASI)]]+Table9187[[#This Row],[الربع الثالث عام 2024م
Quarter 3 2024 السوق الموازية
(NOMU)]]</f>
        <v>48279.120423</v>
      </c>
      <c r="CK19" s="64">
        <v>39846</v>
      </c>
      <c r="CL19" s="64">
        <v>467</v>
      </c>
      <c r="CM19" s="64">
        <v>40313</v>
      </c>
      <c r="CN19" s="64">
        <v>33845.640117000003</v>
      </c>
      <c r="CO19" s="64">
        <v>245.43801400000001</v>
      </c>
      <c r="CP19" s="64">
        <v>34091.078131000002</v>
      </c>
      <c r="CQ19" s="64">
        <v>29617.844983999999</v>
      </c>
      <c r="CR19" s="64">
        <v>156.281239</v>
      </c>
      <c r="CS19" s="64">
        <v>29774.126222999999</v>
      </c>
      <c r="CT19" s="64">
        <v>25272.712959</v>
      </c>
      <c r="CU19" s="64">
        <v>186.80066500000001</v>
      </c>
      <c r="CV19" s="64">
        <v>25459.513623999999</v>
      </c>
    </row>
    <row r="20" spans="2:100" ht="30" customHeight="1" thickBot="1">
      <c r="B20" s="116">
        <f t="shared" si="0"/>
        <v>9</v>
      </c>
      <c r="C20" s="61" t="s">
        <v>550</v>
      </c>
      <c r="D20" s="61" t="s">
        <v>982</v>
      </c>
      <c r="E20" s="62">
        <v>51004</v>
      </c>
      <c r="F20" s="62">
        <v>36.461966330000003</v>
      </c>
      <c r="G20" s="62">
        <v>51040.461966330004</v>
      </c>
      <c r="H20" s="63">
        <v>57036</v>
      </c>
      <c r="I20" s="63">
        <v>24.395974880000001</v>
      </c>
      <c r="J20" s="63">
        <v>57060.395974879997</v>
      </c>
      <c r="K20" s="63">
        <v>55420</v>
      </c>
      <c r="L20" s="63">
        <v>37.378827040000004</v>
      </c>
      <c r="M20" s="63">
        <v>55457.378827039996</v>
      </c>
      <c r="N20" s="63">
        <v>39900</v>
      </c>
      <c r="O20" s="63">
        <v>13.28710592</v>
      </c>
      <c r="P20" s="63">
        <v>39913.287105919997</v>
      </c>
      <c r="Q20" s="64">
        <v>48555.845446079999</v>
      </c>
      <c r="R20" s="64">
        <v>24.065900759999998</v>
      </c>
      <c r="S20" s="63">
        <v>48579.911346839996</v>
      </c>
      <c r="T20" s="64">
        <v>33397.663704999999</v>
      </c>
      <c r="U20" s="64">
        <v>35.063565339999997</v>
      </c>
      <c r="V20" s="63">
        <v>33432.727270340001</v>
      </c>
      <c r="W20" s="64">
        <v>37054.419909999997</v>
      </c>
      <c r="X20" s="64">
        <v>21.06169994</v>
      </c>
      <c r="Y20" s="63">
        <v>37075.481609939998</v>
      </c>
      <c r="Z20" s="64">
        <v>31380.768169850002</v>
      </c>
      <c r="AA20" s="64">
        <v>28.917605170000002</v>
      </c>
      <c r="AB20" s="63">
        <v>31409.685775020003</v>
      </c>
      <c r="AC20" s="64">
        <v>39806.055409619999</v>
      </c>
      <c r="AD20" s="64">
        <v>791.18723445000001</v>
      </c>
      <c r="AE20" s="63">
        <v>40597.24264407</v>
      </c>
      <c r="AF20" s="64">
        <v>49497.216059370003</v>
      </c>
      <c r="AG20" s="64">
        <v>320.81193070999996</v>
      </c>
      <c r="AH20" s="63">
        <f t="shared" si="1"/>
        <v>49818.027990080001</v>
      </c>
      <c r="AI20" s="64">
        <v>51685.650479999997</v>
      </c>
      <c r="AJ20" s="64">
        <v>562.88182654000002</v>
      </c>
      <c r="AK20" s="63">
        <f t="shared" si="2"/>
        <v>52248.532306539993</v>
      </c>
      <c r="AL20" s="64">
        <v>97865.707685119996</v>
      </c>
      <c r="AM20" s="64">
        <v>511.80023505000003</v>
      </c>
      <c r="AN20" s="63">
        <f t="shared" si="3"/>
        <v>98377.507920169999</v>
      </c>
      <c r="AO20" s="64">
        <v>134522.19812575</v>
      </c>
      <c r="AP20" s="64">
        <v>933.09293645000002</v>
      </c>
      <c r="AQ20" s="63">
        <f t="shared" si="4"/>
        <v>135455.29106220001</v>
      </c>
      <c r="AR20" s="64">
        <v>125852.80673191001</v>
      </c>
      <c r="AS20" s="64">
        <v>1133.8942422499999</v>
      </c>
      <c r="AT20" s="63">
        <f t="shared" si="5"/>
        <v>126986.70097416</v>
      </c>
      <c r="AU20" s="64">
        <v>111401.57023100001</v>
      </c>
      <c r="AV20" s="64">
        <v>532.54331000000002</v>
      </c>
      <c r="AW20" s="63">
        <f t="shared" si="6"/>
        <v>111934.113541</v>
      </c>
      <c r="AX20" s="64">
        <v>71839.886311000009</v>
      </c>
      <c r="AY20" s="64">
        <v>1248.1337490000001</v>
      </c>
      <c r="AZ20" s="63">
        <f t="shared" si="7"/>
        <v>73088.02006000001</v>
      </c>
      <c r="BA20" s="64">
        <v>67883.398192000008</v>
      </c>
      <c r="BB20" s="64">
        <v>1458.3573470000001</v>
      </c>
      <c r="BC20" s="63">
        <f t="shared" si="8"/>
        <v>69341.755539000005</v>
      </c>
      <c r="BD20" s="64">
        <v>81003.244647999993</v>
      </c>
      <c r="BE20" s="64">
        <v>1789.8643689999999</v>
      </c>
      <c r="BF20" s="64">
        <f t="shared" si="9"/>
        <v>82793.109016999995</v>
      </c>
      <c r="BG20" s="64">
        <v>62193.917888000004</v>
      </c>
      <c r="BH20" s="64">
        <v>637.36218699999995</v>
      </c>
      <c r="BI20" s="64">
        <f t="shared" si="10"/>
        <v>62831.280075000002</v>
      </c>
      <c r="BJ20" s="64">
        <v>47346.733963999999</v>
      </c>
      <c r="BK20" s="64">
        <v>526.17105100000003</v>
      </c>
      <c r="BL20" s="64">
        <f t="shared" si="11"/>
        <v>47872.905014999997</v>
      </c>
      <c r="BM20" s="64">
        <v>38043.820506999997</v>
      </c>
      <c r="BN20" s="64">
        <v>453.85373799999996</v>
      </c>
      <c r="BO20" s="64">
        <f t="shared" si="12"/>
        <v>38497.674244999995</v>
      </c>
      <c r="BP20" s="64">
        <v>30799.292300000001</v>
      </c>
      <c r="BQ20" s="64">
        <v>331.65832499999999</v>
      </c>
      <c r="BR20" s="63">
        <f>Table9187[[#This Row],[الربع الأول عام 2023م
Quarter 1 2023 السوق الرئيسية
(TASI)]]+Table9187[[#This Row],[الربع الأول عام 2023م
Quarter 1 2023 السوق الموازية
(NOMU)]]</f>
        <v>31130.950625000001</v>
      </c>
      <c r="BS20" s="64">
        <v>40846.089412000001</v>
      </c>
      <c r="BT20" s="64">
        <v>433.59497399999998</v>
      </c>
      <c r="BU20" s="63">
        <f>Table9187[[#This Row],[الربع الثاني عام 2023م
Quarter 2 2023 السوق الرئيسية
(TASI)]]+Table9187[[#This Row],[الربع الثاني عام 2023م
Quarter 2 2023 السوق الموازية
(NOMU)3]]</f>
        <v>41279.684386000001</v>
      </c>
      <c r="BV20" s="64">
        <v>41185.360535</v>
      </c>
      <c r="BW20" s="220">
        <v>536.62873500000001</v>
      </c>
      <c r="BX20" s="220">
        <v>41721.989269999998</v>
      </c>
      <c r="BY20" s="64">
        <v>36360.893154999998</v>
      </c>
      <c r="BZ20" s="220">
        <v>415.86590899999999</v>
      </c>
      <c r="CA20" s="220">
        <v>36776.759063999998</v>
      </c>
      <c r="CB20" s="64">
        <v>60690.250320000006</v>
      </c>
      <c r="CC20" s="220">
        <v>547.36473899999999</v>
      </c>
      <c r="CD20" s="220">
        <f>Table9187[[#This Row],[الربع الأول عام 2024م
Quarter 1 2024 السوق الرئيسية
(TASI)]]+Table9187[[#This Row],[الربع الأول عام 2024م
Quarter 1 2024 السوق الموازية
(NOMU)]]</f>
        <v>61237.615059000003</v>
      </c>
      <c r="CE20" s="64">
        <v>40013.995515000002</v>
      </c>
      <c r="CF20" s="220">
        <v>463.05408199999999</v>
      </c>
      <c r="CG20" s="220">
        <f>Table9187[[#This Row],[الربع الثاني عام 2024م
Quarter 2 2024 السوق الموازية
(NOMU)]]+Table9187[[#This Row],[الربع الثاني عام 2024م
Quarter 2 2024 السوق الرئيسية
(TASI)]]</f>
        <v>40477.049597000005</v>
      </c>
      <c r="CH20" s="64">
        <v>42033.995702</v>
      </c>
      <c r="CI20" s="220">
        <v>590.057727</v>
      </c>
      <c r="CJ20" s="220">
        <f>Table9187[[#This Row],[الربع الثالث عام 2024م
Quarter 3 2024 السوق الرئيسية
(TASI)]]+Table9187[[#This Row],[الربع الثالث عام 2024م
Quarter 3 2024 السوق الموازية
(NOMU)]]</f>
        <v>42624.053429</v>
      </c>
      <c r="CK20" s="64">
        <v>34712</v>
      </c>
      <c r="CL20" s="64">
        <v>1280</v>
      </c>
      <c r="CM20" s="64">
        <v>35992</v>
      </c>
      <c r="CN20" s="64">
        <v>29477.383952999997</v>
      </c>
      <c r="CO20" s="64">
        <v>777.11305799999991</v>
      </c>
      <c r="CP20" s="64">
        <v>30254.497010999996</v>
      </c>
      <c r="CQ20" s="64">
        <v>27696.814587000001</v>
      </c>
      <c r="CR20" s="64">
        <v>492.89547600000003</v>
      </c>
      <c r="CS20" s="64">
        <v>28189.710063000002</v>
      </c>
      <c r="CT20" s="64">
        <v>23689.866911999998</v>
      </c>
      <c r="CU20" s="64">
        <v>444.22057099999995</v>
      </c>
      <c r="CV20" s="64">
        <v>24134.087482999999</v>
      </c>
    </row>
    <row r="21" spans="2:100" ht="30" customHeight="1" thickBot="1">
      <c r="B21" s="116">
        <f t="shared" si="0"/>
        <v>10</v>
      </c>
      <c r="C21" s="61" t="s">
        <v>515</v>
      </c>
      <c r="D21" s="61" t="s">
        <v>984</v>
      </c>
      <c r="E21" s="62">
        <v>27894</v>
      </c>
      <c r="F21" s="63">
        <v>17.809256229999999</v>
      </c>
      <c r="G21" s="63">
        <v>27911.809256230001</v>
      </c>
      <c r="H21" s="63">
        <v>29161</v>
      </c>
      <c r="I21" s="63">
        <v>18.858579729999999</v>
      </c>
      <c r="J21" s="63">
        <v>29179.85857973</v>
      </c>
      <c r="K21" s="63">
        <v>29209</v>
      </c>
      <c r="L21" s="63">
        <v>23.822164610000002</v>
      </c>
      <c r="M21" s="63">
        <v>29232.822164609999</v>
      </c>
      <c r="N21" s="63">
        <v>19323</v>
      </c>
      <c r="O21" s="63">
        <v>8.0074872799999994</v>
      </c>
      <c r="P21" s="63">
        <v>19331.00748728</v>
      </c>
      <c r="Q21" s="64">
        <v>29602.74497498</v>
      </c>
      <c r="R21" s="64">
        <v>11.568894369999999</v>
      </c>
      <c r="S21" s="63">
        <v>29614.31386935</v>
      </c>
      <c r="T21" s="64">
        <v>23251.33568</v>
      </c>
      <c r="U21" s="64">
        <v>12.336101690000001</v>
      </c>
      <c r="V21" s="63">
        <v>23263.671781690002</v>
      </c>
      <c r="W21" s="64">
        <v>30113.630539999998</v>
      </c>
      <c r="X21" s="64">
        <v>7.8147499599999994</v>
      </c>
      <c r="Y21" s="63">
        <v>30121.44528996</v>
      </c>
      <c r="Z21" s="64">
        <v>23394.618234040001</v>
      </c>
      <c r="AA21" s="64">
        <v>11.546570549999998</v>
      </c>
      <c r="AB21" s="63">
        <v>23406.16480459</v>
      </c>
      <c r="AC21" s="64">
        <v>27502.575940540002</v>
      </c>
      <c r="AD21" s="64">
        <v>232.78178504999997</v>
      </c>
      <c r="AE21" s="63">
        <v>27735.357725590002</v>
      </c>
      <c r="AF21" s="64">
        <v>33183.105190360002</v>
      </c>
      <c r="AG21" s="64">
        <v>65.364391580000003</v>
      </c>
      <c r="AH21" s="63">
        <f t="shared" si="1"/>
        <v>33248.46958194</v>
      </c>
      <c r="AI21" s="64">
        <v>549283.92125750997</v>
      </c>
      <c r="AJ21" s="64">
        <v>129.34424705000001</v>
      </c>
      <c r="AK21" s="63">
        <f t="shared" si="2"/>
        <v>549413.26550455997</v>
      </c>
      <c r="AL21" s="64">
        <v>45334.20190308</v>
      </c>
      <c r="AM21" s="64">
        <v>145.53022750000002</v>
      </c>
      <c r="AN21" s="63">
        <f t="shared" si="3"/>
        <v>45479.73213058</v>
      </c>
      <c r="AO21" s="64">
        <v>58916.863214130004</v>
      </c>
      <c r="AP21" s="64">
        <v>230.29281529999997</v>
      </c>
      <c r="AQ21" s="63">
        <f t="shared" si="4"/>
        <v>59147.156029430007</v>
      </c>
      <c r="AR21" s="64">
        <v>53419.068845479997</v>
      </c>
      <c r="AS21" s="64">
        <v>166.96491334999999</v>
      </c>
      <c r="AT21" s="63">
        <f t="shared" si="5"/>
        <v>53586.033758829995</v>
      </c>
      <c r="AU21" s="64">
        <v>59147.111271000002</v>
      </c>
      <c r="AV21" s="64">
        <v>111.013261</v>
      </c>
      <c r="AW21" s="63">
        <f t="shared" si="6"/>
        <v>59258.124532000002</v>
      </c>
      <c r="AX21" s="64">
        <v>45623.428591000004</v>
      </c>
      <c r="AY21" s="64">
        <v>254.73405300000002</v>
      </c>
      <c r="AZ21" s="63">
        <f t="shared" si="7"/>
        <v>45878.162644000004</v>
      </c>
      <c r="BA21" s="64">
        <v>49118.507481000001</v>
      </c>
      <c r="BB21" s="64">
        <v>326.66660300000001</v>
      </c>
      <c r="BC21" s="63">
        <f t="shared" si="8"/>
        <v>49445.174083999998</v>
      </c>
      <c r="BD21" s="64">
        <v>69513.103526999999</v>
      </c>
      <c r="BE21" s="64">
        <v>896.96332200000006</v>
      </c>
      <c r="BF21" s="64">
        <f t="shared" si="9"/>
        <v>70410.066848999995</v>
      </c>
      <c r="BG21" s="64">
        <v>48080.058713999999</v>
      </c>
      <c r="BH21" s="64">
        <v>232.82063600000001</v>
      </c>
      <c r="BI21" s="64">
        <f t="shared" si="10"/>
        <v>48312.879349999996</v>
      </c>
      <c r="BJ21" s="64">
        <v>33294.055672000002</v>
      </c>
      <c r="BK21" s="64">
        <v>133.440957</v>
      </c>
      <c r="BL21" s="64">
        <f t="shared" si="11"/>
        <v>33427.496629000001</v>
      </c>
      <c r="BM21" s="64">
        <v>20314.782322999999</v>
      </c>
      <c r="BN21" s="64">
        <v>82.272134999999992</v>
      </c>
      <c r="BO21" s="64">
        <f t="shared" si="12"/>
        <v>20397.054457999999</v>
      </c>
      <c r="BP21" s="64">
        <v>15624.206572000001</v>
      </c>
      <c r="BQ21" s="64">
        <v>22.580297999999999</v>
      </c>
      <c r="BR21" s="63">
        <f>Table9187[[#This Row],[الربع الأول عام 2023م
Quarter 1 2023 السوق الرئيسية
(TASI)]]+Table9187[[#This Row],[الربع الأول عام 2023م
Quarter 1 2023 السوق الموازية
(NOMU)]]</f>
        <v>15646.786870000002</v>
      </c>
      <c r="BS21" s="64">
        <v>17564.899655000001</v>
      </c>
      <c r="BT21" s="64">
        <v>31.572305999999998</v>
      </c>
      <c r="BU21" s="63">
        <f>Table9187[[#This Row],[الربع الثاني عام 2023م
Quarter 2 2023 السوق الرئيسية
(TASI)]]+Table9187[[#This Row],[الربع الثاني عام 2023م
Quarter 2 2023 السوق الموازية
(NOMU)3]]</f>
        <v>17596.471960999999</v>
      </c>
      <c r="BV21" s="64">
        <v>25454.855492999999</v>
      </c>
      <c r="BW21" s="220">
        <v>57.676155000000001</v>
      </c>
      <c r="BX21" s="220">
        <v>25512.531648</v>
      </c>
      <c r="BY21" s="64">
        <v>21808.791647999999</v>
      </c>
      <c r="BZ21" s="220">
        <v>209.397389</v>
      </c>
      <c r="CA21" s="220">
        <v>22018.189037</v>
      </c>
      <c r="CB21" s="64">
        <v>29131.983680999998</v>
      </c>
      <c r="CC21" s="220">
        <v>301.92336799999998</v>
      </c>
      <c r="CD21" s="220">
        <f>Table9187[[#This Row],[الربع الأول عام 2024م
Quarter 1 2024 السوق الرئيسية
(TASI)]]+Table9187[[#This Row],[الربع الأول عام 2024م
Quarter 1 2024 السوق الموازية
(NOMU)]]</f>
        <v>29433.907048999998</v>
      </c>
      <c r="CE21" s="64">
        <v>36771.045198</v>
      </c>
      <c r="CF21" s="220">
        <v>53.252494999999996</v>
      </c>
      <c r="CG21" s="220">
        <f>Table9187[[#This Row],[الربع الثاني عام 2024م
Quarter 2 2024 السوق الموازية
(NOMU)]]+Table9187[[#This Row],[الربع الثاني عام 2024م
Quarter 2 2024 السوق الرئيسية
(TASI)]]</f>
        <v>36824.297693</v>
      </c>
      <c r="CH21" s="64">
        <v>22747.070126999999</v>
      </c>
      <c r="CI21" s="220">
        <v>49.878630999999999</v>
      </c>
      <c r="CJ21" s="220">
        <f>Table9187[[#This Row],[الربع الثالث عام 2024م
Quarter 3 2024 السوق الرئيسية
(TASI)]]+Table9187[[#This Row],[الربع الثالث عام 2024م
Quarter 3 2024 السوق الموازية
(NOMU)]]</f>
        <v>22796.948757999999</v>
      </c>
      <c r="CK21" s="64">
        <v>23725</v>
      </c>
      <c r="CL21" s="64">
        <v>83</v>
      </c>
      <c r="CM21" s="64">
        <v>23808</v>
      </c>
      <c r="CN21" s="64">
        <v>22750.134946999999</v>
      </c>
      <c r="CO21" s="64">
        <v>11.1706</v>
      </c>
      <c r="CP21" s="64">
        <v>22761.305547</v>
      </c>
      <c r="CQ21" s="64">
        <v>21834.040723999999</v>
      </c>
      <c r="CR21" s="64">
        <v>22.286636000000001</v>
      </c>
      <c r="CS21" s="64">
        <v>21856.327359999999</v>
      </c>
      <c r="CT21" s="64">
        <v>17210.288138</v>
      </c>
      <c r="CU21" s="64">
        <v>19.398605</v>
      </c>
      <c r="CV21" s="64">
        <v>17229.686742999998</v>
      </c>
    </row>
    <row r="22" spans="2:100" ht="30" customHeight="1" thickBot="1">
      <c r="B22" s="116">
        <f t="shared" si="0"/>
        <v>11</v>
      </c>
      <c r="C22" s="61" t="s">
        <v>607</v>
      </c>
      <c r="D22" s="61" t="s">
        <v>983</v>
      </c>
      <c r="E22" s="62" t="s">
        <v>5</v>
      </c>
      <c r="F22" s="63" t="s">
        <v>5</v>
      </c>
      <c r="G22" s="65">
        <v>0</v>
      </c>
      <c r="H22" s="42" t="s">
        <v>7</v>
      </c>
      <c r="I22" s="63">
        <v>0.53960459999999999</v>
      </c>
      <c r="J22" s="63">
        <v>0.53960459999999999</v>
      </c>
      <c r="K22" s="42">
        <v>119</v>
      </c>
      <c r="L22" s="63">
        <v>1.48716545</v>
      </c>
      <c r="M22" s="63">
        <v>120.48716545000001</v>
      </c>
      <c r="N22" s="42">
        <v>276</v>
      </c>
      <c r="O22" s="63">
        <v>7.1335538099999996</v>
      </c>
      <c r="P22" s="63">
        <v>283.13355381000002</v>
      </c>
      <c r="Q22" s="64">
        <v>911.07939617</v>
      </c>
      <c r="R22" s="64">
        <v>6.9004106400000005</v>
      </c>
      <c r="S22" s="63">
        <v>917.97980681000001</v>
      </c>
      <c r="T22" s="64">
        <v>2435.9512102999997</v>
      </c>
      <c r="U22" s="64">
        <v>4.2346806799999994</v>
      </c>
      <c r="V22" s="63">
        <v>2440.1858909799998</v>
      </c>
      <c r="W22" s="64">
        <v>68714.821911000006</v>
      </c>
      <c r="X22" s="64">
        <v>4.6865273500000004</v>
      </c>
      <c r="Y22" s="63">
        <v>68719.508438350007</v>
      </c>
      <c r="Z22" s="64">
        <v>45609.487749330001</v>
      </c>
      <c r="AA22" s="64">
        <v>1.68870765</v>
      </c>
      <c r="AB22" s="63">
        <v>45611.17645698</v>
      </c>
      <c r="AC22" s="64">
        <v>15855.9343142</v>
      </c>
      <c r="AD22" s="64">
        <v>18.507963150000002</v>
      </c>
      <c r="AE22" s="63">
        <v>15874.442277349999</v>
      </c>
      <c r="AF22" s="64">
        <v>11019.83538859</v>
      </c>
      <c r="AG22" s="64">
        <v>0</v>
      </c>
      <c r="AH22" s="63">
        <f t="shared" si="1"/>
        <v>11019.83538859</v>
      </c>
      <c r="AI22" s="64">
        <v>13934.37600011</v>
      </c>
      <c r="AJ22" s="64">
        <v>0</v>
      </c>
      <c r="AK22" s="63">
        <f t="shared" si="2"/>
        <v>13934.37600011</v>
      </c>
      <c r="AL22" s="64">
        <v>12154.19306731</v>
      </c>
      <c r="AM22" s="64">
        <v>0</v>
      </c>
      <c r="AN22" s="63">
        <f t="shared" si="3"/>
        <v>12154.19306731</v>
      </c>
      <c r="AO22" s="64">
        <v>9059.9197250600009</v>
      </c>
      <c r="AP22" s="64">
        <v>0.14054329999999998</v>
      </c>
      <c r="AQ22" s="63">
        <f t="shared" si="4"/>
        <v>9060.0602683600009</v>
      </c>
      <c r="AR22" s="64">
        <v>10359.33653986</v>
      </c>
      <c r="AS22" s="64">
        <v>0.56399920000000003</v>
      </c>
      <c r="AT22" s="63">
        <f t="shared" si="5"/>
        <v>10359.90053906</v>
      </c>
      <c r="AU22" s="64">
        <v>12610.547179000001</v>
      </c>
      <c r="AV22" s="64">
        <v>19.011213999999999</v>
      </c>
      <c r="AW22" s="63">
        <f t="shared" si="6"/>
        <v>12629.558393000001</v>
      </c>
      <c r="AX22" s="64">
        <v>10019.085246999999</v>
      </c>
      <c r="AY22" s="64">
        <v>38.149740999999999</v>
      </c>
      <c r="AZ22" s="63">
        <f t="shared" si="7"/>
        <v>10057.234987999998</v>
      </c>
      <c r="BA22" s="64">
        <v>11073.847149000001</v>
      </c>
      <c r="BB22" s="64">
        <v>8.9411509999999996</v>
      </c>
      <c r="BC22" s="63">
        <f t="shared" si="8"/>
        <v>11082.788300000002</v>
      </c>
      <c r="BD22" s="64">
        <v>20218.557701000002</v>
      </c>
      <c r="BE22" s="64">
        <v>190.183447</v>
      </c>
      <c r="BF22" s="64">
        <f t="shared" si="9"/>
        <v>20408.741148000001</v>
      </c>
      <c r="BG22" s="64">
        <v>20658.340155999998</v>
      </c>
      <c r="BH22" s="64">
        <v>136.97670099999999</v>
      </c>
      <c r="BI22" s="64">
        <f t="shared" si="10"/>
        <v>20795.316856999998</v>
      </c>
      <c r="BJ22" s="64">
        <v>15860.491767</v>
      </c>
      <c r="BK22" s="64">
        <v>53.528565999999998</v>
      </c>
      <c r="BL22" s="64">
        <f t="shared" si="11"/>
        <v>15914.020333</v>
      </c>
      <c r="BM22" s="64">
        <v>18002.696956</v>
      </c>
      <c r="BN22" s="64">
        <v>35.013925999999998</v>
      </c>
      <c r="BO22" s="64">
        <f t="shared" si="12"/>
        <v>18037.710881999999</v>
      </c>
      <c r="BP22" s="64">
        <v>17383.055867999999</v>
      </c>
      <c r="BQ22" s="64">
        <v>50.786118000000002</v>
      </c>
      <c r="BR22" s="63">
        <f>Table9187[[#This Row],[الربع الأول عام 2023م
Quarter 1 2023 السوق الرئيسية
(TASI)]]+Table9187[[#This Row],[الربع الأول عام 2023م
Quarter 1 2023 السوق الموازية
(NOMU)]]</f>
        <v>17433.841985999999</v>
      </c>
      <c r="BS22" s="64">
        <v>19272.460815999999</v>
      </c>
      <c r="BT22" s="64">
        <v>85.749043999999998</v>
      </c>
      <c r="BU22" s="63">
        <f>Table9187[[#This Row],[الربع الثاني عام 2023م
Quarter 2 2023 السوق الرئيسية
(TASI)]]+Table9187[[#This Row],[الربع الثاني عام 2023م
Quarter 2 2023 السوق الموازية
(NOMU)3]]</f>
        <v>19358.209859999999</v>
      </c>
      <c r="BV22" s="64">
        <v>21642.443078</v>
      </c>
      <c r="BW22" s="220">
        <v>36.534908999999999</v>
      </c>
      <c r="BX22" s="220">
        <v>21678.977987000002</v>
      </c>
      <c r="BY22" s="64">
        <v>21250.694597999998</v>
      </c>
      <c r="BZ22" s="220">
        <v>21.864485999999999</v>
      </c>
      <c r="CA22" s="220">
        <v>21272.559083999997</v>
      </c>
      <c r="CB22" s="64">
        <v>32663.448171000004</v>
      </c>
      <c r="CC22" s="220">
        <v>228.51129</v>
      </c>
      <c r="CD22" s="220">
        <f>Table9187[[#This Row],[الربع الأول عام 2024م
Quarter 1 2024 السوق الرئيسية
(TASI)]]+Table9187[[#This Row],[الربع الأول عام 2024م
Quarter 1 2024 السوق الموازية
(NOMU)]]</f>
        <v>32891.959461000006</v>
      </c>
      <c r="CE22" s="64">
        <v>26694.516604</v>
      </c>
      <c r="CF22" s="220">
        <v>102.66992400000001</v>
      </c>
      <c r="CG22" s="220">
        <f>Table9187[[#This Row],[الربع الثاني عام 2024م
Quarter 2 2024 السوق الموازية
(NOMU)]]+Table9187[[#This Row],[الربع الثاني عام 2024م
Quarter 2 2024 السوق الرئيسية
(TASI)]]</f>
        <v>26797.186528000002</v>
      </c>
      <c r="CH22" s="64">
        <v>21888.803282000001</v>
      </c>
      <c r="CI22" s="220">
        <v>160.63722899999999</v>
      </c>
      <c r="CJ22" s="220">
        <f>Table9187[[#This Row],[الربع الثالث عام 2024م
Quarter 3 2024 السوق الرئيسية
(TASI)]]+Table9187[[#This Row],[الربع الثالث عام 2024م
Quarter 3 2024 السوق الموازية
(NOMU)]]</f>
        <v>22049.440511000001</v>
      </c>
      <c r="CK22" s="64">
        <v>23797</v>
      </c>
      <c r="CL22" s="64">
        <v>163</v>
      </c>
      <c r="CM22" s="64">
        <v>23960</v>
      </c>
      <c r="CN22" s="64">
        <v>26979.693928000001</v>
      </c>
      <c r="CO22" s="64">
        <v>80.773157999999995</v>
      </c>
      <c r="CP22" s="64">
        <v>27060.467086000001</v>
      </c>
      <c r="CQ22" s="64">
        <v>18522.729216</v>
      </c>
      <c r="CR22" s="64">
        <v>68.463324999999998</v>
      </c>
      <c r="CS22" s="64">
        <v>18591.192541</v>
      </c>
      <c r="CT22" s="64">
        <v>17328.805606000002</v>
      </c>
      <c r="CU22" s="64">
        <v>44.754584999999992</v>
      </c>
      <c r="CV22" s="64">
        <v>17373.560191</v>
      </c>
    </row>
    <row r="23" spans="2:100" ht="30" customHeight="1" thickBot="1">
      <c r="B23" s="116">
        <f t="shared" si="0"/>
        <v>12</v>
      </c>
      <c r="C23" s="61" t="s">
        <v>505</v>
      </c>
      <c r="D23" s="61" t="s">
        <v>986</v>
      </c>
      <c r="E23" s="62">
        <v>28893</v>
      </c>
      <c r="F23" s="63">
        <v>13.43201788</v>
      </c>
      <c r="G23" s="63">
        <v>28906.432017880001</v>
      </c>
      <c r="H23" s="63">
        <v>32469</v>
      </c>
      <c r="I23" s="63">
        <v>11.874357240000002</v>
      </c>
      <c r="J23" s="63">
        <v>32480.874357240002</v>
      </c>
      <c r="K23" s="63">
        <v>32566</v>
      </c>
      <c r="L23" s="63">
        <v>10.516938959999999</v>
      </c>
      <c r="M23" s="63">
        <v>32576.516938960001</v>
      </c>
      <c r="N23" s="63">
        <v>22386</v>
      </c>
      <c r="O23" s="63">
        <v>7.8496589399999994</v>
      </c>
      <c r="P23" s="63">
        <v>22393.849658939998</v>
      </c>
      <c r="Q23" s="64">
        <v>29756.040999199999</v>
      </c>
      <c r="R23" s="64">
        <v>18.296472770000001</v>
      </c>
      <c r="S23" s="63">
        <v>29774.337471969997</v>
      </c>
      <c r="T23" s="64">
        <v>26028.302492000003</v>
      </c>
      <c r="U23" s="64">
        <v>28.31467108</v>
      </c>
      <c r="V23" s="63">
        <v>26056.617163080002</v>
      </c>
      <c r="W23" s="64">
        <v>44131.323400000001</v>
      </c>
      <c r="X23" s="64">
        <v>15.057767760000001</v>
      </c>
      <c r="Y23" s="63">
        <v>44146.381167760002</v>
      </c>
      <c r="Z23" s="64">
        <v>30052.934286210002</v>
      </c>
      <c r="AA23" s="64">
        <v>26.401914169999998</v>
      </c>
      <c r="AB23" s="63">
        <v>30079.336200380003</v>
      </c>
      <c r="AC23" s="64">
        <v>35689.036306409995</v>
      </c>
      <c r="AD23" s="64">
        <v>198.26807304999997</v>
      </c>
      <c r="AE23" s="63">
        <v>35887.304379459994</v>
      </c>
      <c r="AF23" s="64">
        <v>33487.010448949994</v>
      </c>
      <c r="AG23" s="64">
        <v>76.276003840000001</v>
      </c>
      <c r="AH23" s="63">
        <f t="shared" si="1"/>
        <v>33563.286452789995</v>
      </c>
      <c r="AI23" s="64">
        <v>34083.590904430006</v>
      </c>
      <c r="AJ23" s="64">
        <v>89.479742110000004</v>
      </c>
      <c r="AK23" s="63">
        <f t="shared" si="2"/>
        <v>34173.070646540007</v>
      </c>
      <c r="AL23" s="64">
        <v>56829.581729860001</v>
      </c>
      <c r="AM23" s="64">
        <v>192.1708591</v>
      </c>
      <c r="AN23" s="63">
        <f t="shared" si="3"/>
        <v>57021.75258896</v>
      </c>
      <c r="AO23" s="64">
        <v>78448.271718610005</v>
      </c>
      <c r="AP23" s="64">
        <v>313.71795850000001</v>
      </c>
      <c r="AQ23" s="63">
        <f t="shared" si="4"/>
        <v>78761.989677110003</v>
      </c>
      <c r="AR23" s="64">
        <v>70472.593134149996</v>
      </c>
      <c r="AS23" s="64">
        <v>304.44086040000002</v>
      </c>
      <c r="AT23" s="63">
        <f t="shared" si="5"/>
        <v>70777.033994550002</v>
      </c>
      <c r="AU23" s="64">
        <v>68434.568350999994</v>
      </c>
      <c r="AV23" s="64">
        <v>253.95567299999999</v>
      </c>
      <c r="AW23" s="63">
        <f t="shared" si="6"/>
        <v>68688.524023999998</v>
      </c>
      <c r="AX23" s="64">
        <v>52078.757893000002</v>
      </c>
      <c r="AY23" s="64">
        <v>308.67059800000004</v>
      </c>
      <c r="AZ23" s="63">
        <f t="shared" si="7"/>
        <v>52387.428490999999</v>
      </c>
      <c r="BA23" s="64">
        <v>53573.990107999998</v>
      </c>
      <c r="BB23" s="64">
        <v>452.46956899999998</v>
      </c>
      <c r="BC23" s="63">
        <f t="shared" si="8"/>
        <v>54026.459676999999</v>
      </c>
      <c r="BD23" s="64">
        <v>56816.0746</v>
      </c>
      <c r="BE23" s="64">
        <v>1011.9605969999999</v>
      </c>
      <c r="BF23" s="64">
        <f t="shared" si="9"/>
        <v>57828.035196999997</v>
      </c>
      <c r="BG23" s="64">
        <v>48835.224205999999</v>
      </c>
      <c r="BH23" s="64">
        <v>164.96382700000001</v>
      </c>
      <c r="BI23" s="64">
        <f t="shared" si="10"/>
        <v>49000.188032999999</v>
      </c>
      <c r="BJ23" s="64">
        <v>29517.828446</v>
      </c>
      <c r="BK23" s="64">
        <v>208.45189499999998</v>
      </c>
      <c r="BL23" s="64">
        <f t="shared" si="11"/>
        <v>29726.280340999998</v>
      </c>
      <c r="BM23" s="64">
        <v>27356.571550000001</v>
      </c>
      <c r="BN23" s="64">
        <v>127.315399</v>
      </c>
      <c r="BO23" s="64">
        <f t="shared" si="12"/>
        <v>27483.886949</v>
      </c>
      <c r="BP23" s="64">
        <v>21757.586682000001</v>
      </c>
      <c r="BQ23" s="64">
        <v>111.470927</v>
      </c>
      <c r="BR23" s="63">
        <f>Table9187[[#This Row],[الربع الأول عام 2023م
Quarter 1 2023 السوق الرئيسية
(TASI)]]+Table9187[[#This Row],[الربع الأول عام 2023م
Quarter 1 2023 السوق الموازية
(NOMU)]]</f>
        <v>21869.057609</v>
      </c>
      <c r="BS23" s="64">
        <v>23996.567933999999</v>
      </c>
      <c r="BT23" s="64">
        <v>192.55449499999997</v>
      </c>
      <c r="BU23" s="63">
        <f>Table9187[[#This Row],[الربع الثاني عام 2023م
Quarter 2 2023 السوق الرئيسية
(TASI)]]+Table9187[[#This Row],[الربع الثاني عام 2023م
Quarter 2 2023 السوق الموازية
(NOMU)3]]</f>
        <v>24189.122428999999</v>
      </c>
      <c r="BV23" s="64">
        <v>25724.222747</v>
      </c>
      <c r="BW23" s="220">
        <v>221.11454599999999</v>
      </c>
      <c r="BX23" s="220">
        <v>25945.337293</v>
      </c>
      <c r="BY23" s="64">
        <v>21717.040321</v>
      </c>
      <c r="BZ23" s="220">
        <v>146.33004400000002</v>
      </c>
      <c r="CA23" s="220">
        <v>21863.370364999999</v>
      </c>
      <c r="CB23" s="64">
        <v>34862.591161999997</v>
      </c>
      <c r="CC23" s="220">
        <v>717.90972599999998</v>
      </c>
      <c r="CD23" s="220">
        <f>Table9187[[#This Row],[الربع الأول عام 2024م
Quarter 1 2024 السوق الرئيسية
(TASI)]]+Table9187[[#This Row],[الربع الأول عام 2024م
Quarter 1 2024 السوق الموازية
(NOMU)]]</f>
        <v>35580.500887999995</v>
      </c>
      <c r="CE23" s="64">
        <v>26331.682583999998</v>
      </c>
      <c r="CF23" s="220">
        <v>228.02885500000002</v>
      </c>
      <c r="CG23" s="220">
        <f>Table9187[[#This Row],[الربع الثاني عام 2024م
Quarter 2 2024 السوق الموازية
(NOMU)]]+Table9187[[#This Row],[الربع الثاني عام 2024م
Quarter 2 2024 السوق الرئيسية
(TASI)]]</f>
        <v>26559.711438999999</v>
      </c>
      <c r="CH23" s="64">
        <v>26789.951485999998</v>
      </c>
      <c r="CI23" s="220">
        <v>220.766685</v>
      </c>
      <c r="CJ23" s="220">
        <f>Table9187[[#This Row],[الربع الثالث عام 2024م
Quarter 3 2024 السوق الرئيسية
(TASI)]]+Table9187[[#This Row],[الربع الثالث عام 2024م
Quarter 3 2024 السوق الموازية
(NOMU)]]</f>
        <v>27010.718170999997</v>
      </c>
      <c r="CK23" s="64">
        <v>22047</v>
      </c>
      <c r="CL23" s="64">
        <v>522</v>
      </c>
      <c r="CM23" s="64">
        <v>22569</v>
      </c>
      <c r="CN23" s="64">
        <v>20532.088683999998</v>
      </c>
      <c r="CO23" s="64">
        <v>254.17721499999999</v>
      </c>
      <c r="CP23" s="64">
        <v>20786.265898999998</v>
      </c>
      <c r="CQ23" s="64">
        <v>18068.963485</v>
      </c>
      <c r="CR23" s="64">
        <v>237.61891399999999</v>
      </c>
      <c r="CS23" s="64">
        <v>18306.582398999999</v>
      </c>
      <c r="CT23" s="64">
        <v>21125.522364999997</v>
      </c>
      <c r="CU23" s="64">
        <v>140.88042999999999</v>
      </c>
      <c r="CV23" s="64">
        <v>21266.402794999998</v>
      </c>
    </row>
    <row r="24" spans="2:100" ht="30" customHeight="1" thickBot="1">
      <c r="B24" s="116">
        <f t="shared" si="0"/>
        <v>13</v>
      </c>
      <c r="C24" s="61" t="s">
        <v>499</v>
      </c>
      <c r="D24" s="61" t="s">
        <v>985</v>
      </c>
      <c r="E24" s="62">
        <v>47950</v>
      </c>
      <c r="F24" s="62">
        <v>11.171073440000001</v>
      </c>
      <c r="G24" s="62">
        <v>47961.171073439997</v>
      </c>
      <c r="H24" s="63">
        <v>48937</v>
      </c>
      <c r="I24" s="63">
        <v>13.477384320000002</v>
      </c>
      <c r="J24" s="63">
        <v>48950.477384320002</v>
      </c>
      <c r="K24" s="63">
        <v>45088</v>
      </c>
      <c r="L24" s="63">
        <v>19.869444430000001</v>
      </c>
      <c r="M24" s="63">
        <v>45107.869444429998</v>
      </c>
      <c r="N24" s="63">
        <v>43895</v>
      </c>
      <c r="O24" s="63">
        <v>8.3807087399999993</v>
      </c>
      <c r="P24" s="63">
        <v>43903.380708739998</v>
      </c>
      <c r="Q24" s="64">
        <v>29005.723406429999</v>
      </c>
      <c r="R24" s="64">
        <v>7.4012539900000007</v>
      </c>
      <c r="S24" s="63">
        <v>29013.124660419999</v>
      </c>
      <c r="T24" s="64">
        <v>19577.973039999997</v>
      </c>
      <c r="U24" s="64">
        <v>14.613465380000001</v>
      </c>
      <c r="V24" s="63">
        <v>19592.586505379997</v>
      </c>
      <c r="W24" s="64">
        <v>20826.038317999999</v>
      </c>
      <c r="X24" s="64">
        <v>4.5208633900000006</v>
      </c>
      <c r="Y24" s="63">
        <v>20830.559181389999</v>
      </c>
      <c r="Z24" s="64">
        <v>14256.08867872</v>
      </c>
      <c r="AA24" s="64">
        <v>3.855035</v>
      </c>
      <c r="AB24" s="64">
        <v>14259.94371372</v>
      </c>
      <c r="AC24" s="64">
        <v>23017.07209492</v>
      </c>
      <c r="AD24" s="64">
        <v>65.207124660000005</v>
      </c>
      <c r="AE24" s="63">
        <v>23082.279219579999</v>
      </c>
      <c r="AF24" s="64">
        <v>20759.120706670001</v>
      </c>
      <c r="AG24" s="64">
        <v>44.057147720000003</v>
      </c>
      <c r="AH24" s="63">
        <f t="shared" si="1"/>
        <v>20803.17785439</v>
      </c>
      <c r="AI24" s="64">
        <v>19479.000455609999</v>
      </c>
      <c r="AJ24" s="64">
        <v>124.55922843</v>
      </c>
      <c r="AK24" s="63">
        <f t="shared" si="2"/>
        <v>19603.559684039999</v>
      </c>
      <c r="AL24" s="64">
        <v>34155.769241419999</v>
      </c>
      <c r="AM24" s="64">
        <v>82.649023749999998</v>
      </c>
      <c r="AN24" s="63">
        <f t="shared" si="3"/>
        <v>34238.418265169996</v>
      </c>
      <c r="AO24" s="64">
        <v>44622.865035459996</v>
      </c>
      <c r="AP24" s="64">
        <v>80.456282200000004</v>
      </c>
      <c r="AQ24" s="63">
        <f t="shared" si="4"/>
        <v>44703.321317659997</v>
      </c>
      <c r="AR24" s="64">
        <v>39419.74538552</v>
      </c>
      <c r="AS24" s="64">
        <v>86.698307799999995</v>
      </c>
      <c r="AT24" s="63">
        <f t="shared" si="5"/>
        <v>39506.443693319998</v>
      </c>
      <c r="AU24" s="64">
        <v>38901.695767999998</v>
      </c>
      <c r="AV24" s="64">
        <v>76.652125999999996</v>
      </c>
      <c r="AW24" s="63">
        <f t="shared" si="6"/>
        <v>38978.347893999999</v>
      </c>
      <c r="AX24" s="64">
        <v>29850.897518999998</v>
      </c>
      <c r="AY24" s="64">
        <v>127.712834</v>
      </c>
      <c r="AZ24" s="63">
        <f t="shared" si="7"/>
        <v>29978.610353</v>
      </c>
      <c r="BA24" s="64">
        <v>29845.236723999999</v>
      </c>
      <c r="BB24" s="64">
        <v>247.29515400000003</v>
      </c>
      <c r="BC24" s="63">
        <f t="shared" si="8"/>
        <v>30092.531877999998</v>
      </c>
      <c r="BD24" s="64">
        <v>34988.869479000001</v>
      </c>
      <c r="BE24" s="64">
        <v>411.68439999999998</v>
      </c>
      <c r="BF24" s="64">
        <f t="shared" si="9"/>
        <v>35400.553878999999</v>
      </c>
      <c r="BG24" s="64">
        <v>33365.967913</v>
      </c>
      <c r="BH24" s="64">
        <v>160.07877100000002</v>
      </c>
      <c r="BI24" s="64">
        <f t="shared" si="10"/>
        <v>33526.046684000001</v>
      </c>
      <c r="BJ24" s="64">
        <v>23681.081710999999</v>
      </c>
      <c r="BK24" s="64">
        <v>97.326721000000006</v>
      </c>
      <c r="BL24" s="64">
        <f t="shared" si="11"/>
        <v>23778.408432</v>
      </c>
      <c r="BM24" s="64">
        <v>19603.125585000002</v>
      </c>
      <c r="BN24" s="64">
        <v>47.492307999999994</v>
      </c>
      <c r="BO24" s="64">
        <f t="shared" si="12"/>
        <v>19650.617893000002</v>
      </c>
      <c r="BP24" s="64">
        <v>16371.027711000001</v>
      </c>
      <c r="BQ24" s="64">
        <v>80.167749000000015</v>
      </c>
      <c r="BR24" s="63">
        <f>Table9187[[#This Row],[الربع الأول عام 2023م
Quarter 1 2023 السوق الرئيسية
(TASI)]]+Table9187[[#This Row],[الربع الأول عام 2023م
Quarter 1 2023 السوق الموازية
(NOMU)]]</f>
        <v>16451.195459999999</v>
      </c>
      <c r="BS24" s="64">
        <v>19673.885876</v>
      </c>
      <c r="BT24" s="64">
        <v>219.572248</v>
      </c>
      <c r="BU24" s="63">
        <f>Table9187[[#This Row],[الربع الثاني عام 2023م
Quarter 2 2023 السوق الرئيسية
(TASI)]]+Table9187[[#This Row],[الربع الثاني عام 2023م
Quarter 2 2023 السوق الموازية
(NOMU)3]]</f>
        <v>19893.458124000001</v>
      </c>
      <c r="BV24" s="64">
        <v>21544.125468000002</v>
      </c>
      <c r="BW24" s="220">
        <v>151.55573100000001</v>
      </c>
      <c r="BX24" s="220">
        <v>21695.681199000002</v>
      </c>
      <c r="BY24" s="64">
        <v>22673.938646000002</v>
      </c>
      <c r="BZ24" s="220">
        <v>110.29448000000001</v>
      </c>
      <c r="CA24" s="220">
        <v>22784.233126000003</v>
      </c>
      <c r="CB24" s="64">
        <v>34524.382066000006</v>
      </c>
      <c r="CC24" s="220">
        <v>178.845268</v>
      </c>
      <c r="CD24" s="220">
        <f>Table9187[[#This Row],[الربع الأول عام 2024م
Quarter 1 2024 السوق الرئيسية
(TASI)]]+Table9187[[#This Row],[الربع الأول عام 2024م
Quarter 1 2024 السوق الموازية
(NOMU)]]</f>
        <v>34703.227334000003</v>
      </c>
      <c r="CE24" s="64">
        <v>20491.380802</v>
      </c>
      <c r="CF24" s="220">
        <v>159.62618800000001</v>
      </c>
      <c r="CG24" s="220">
        <f>Table9187[[#This Row],[الربع الثاني عام 2024م
Quarter 2 2024 السوق الموازية
(NOMU)]]+Table9187[[#This Row],[الربع الثاني عام 2024م
Quarter 2 2024 السوق الرئيسية
(TASI)]]</f>
        <v>20651.006989999998</v>
      </c>
      <c r="CH24" s="64">
        <v>22398.219014999999</v>
      </c>
      <c r="CI24" s="220">
        <v>245.02700300000001</v>
      </c>
      <c r="CJ24" s="220">
        <f>Table9187[[#This Row],[الربع الثالث عام 2024م
Quarter 3 2024 السوق الرئيسية
(TASI)]]+Table9187[[#This Row],[الربع الثالث عام 2024م
Quarter 3 2024 السوق الموازية
(NOMU)]]</f>
        <v>22643.246017999998</v>
      </c>
      <c r="CK24" s="64">
        <v>17776</v>
      </c>
      <c r="CL24" s="64">
        <v>365</v>
      </c>
      <c r="CM24" s="64">
        <v>18141</v>
      </c>
      <c r="CN24" s="64">
        <v>20829.077595000002</v>
      </c>
      <c r="CO24" s="64">
        <v>170.990791</v>
      </c>
      <c r="CP24" s="64">
        <v>21000.068386000003</v>
      </c>
      <c r="CQ24" s="64">
        <v>16916.740226000002</v>
      </c>
      <c r="CR24" s="64">
        <v>214.263822</v>
      </c>
      <c r="CS24" s="64">
        <v>17131.004048000003</v>
      </c>
      <c r="CT24" s="64">
        <v>16072.362090000001</v>
      </c>
      <c r="CU24" s="64">
        <v>155.225548</v>
      </c>
      <c r="CV24" s="64">
        <v>16227.587638000001</v>
      </c>
    </row>
    <row r="25" spans="2:100" ht="30" customHeight="1" thickBot="1">
      <c r="B25" s="116">
        <f t="shared" si="0"/>
        <v>14</v>
      </c>
      <c r="C25" s="61" t="s">
        <v>519</v>
      </c>
      <c r="D25" s="61" t="s">
        <v>1188</v>
      </c>
      <c r="E25" s="62">
        <v>5433</v>
      </c>
      <c r="F25" s="63">
        <v>1.2553153799999999</v>
      </c>
      <c r="G25" s="63">
        <v>5434.25531538</v>
      </c>
      <c r="H25" s="63">
        <v>7719</v>
      </c>
      <c r="I25" s="63">
        <v>0.35242180000000001</v>
      </c>
      <c r="J25" s="63">
        <v>7719.3524218000002</v>
      </c>
      <c r="K25" s="63">
        <v>6306</v>
      </c>
      <c r="L25" s="63">
        <v>0.53730389000000001</v>
      </c>
      <c r="M25" s="63">
        <v>6306.5373038899997</v>
      </c>
      <c r="N25" s="63">
        <v>4241</v>
      </c>
      <c r="O25" s="63">
        <v>7.3664540000000001E-2</v>
      </c>
      <c r="P25" s="63">
        <v>4241.0736645400002</v>
      </c>
      <c r="Q25" s="64">
        <v>4618.2764257199997</v>
      </c>
      <c r="R25" s="64">
        <v>0.17476787999999999</v>
      </c>
      <c r="S25" s="63">
        <v>4618.4511935999999</v>
      </c>
      <c r="T25" s="64">
        <v>3724.6288596999998</v>
      </c>
      <c r="U25" s="64">
        <v>0.10254099999999999</v>
      </c>
      <c r="V25" s="63">
        <v>3724.7314007</v>
      </c>
      <c r="W25" s="64">
        <v>4569.3148590000001</v>
      </c>
      <c r="X25" s="64">
        <v>0.95602838000000001</v>
      </c>
      <c r="Y25" s="63">
        <v>4570.2708873800002</v>
      </c>
      <c r="Z25" s="64">
        <v>3037.7535462100004</v>
      </c>
      <c r="AA25" s="64">
        <v>0.79156245999999997</v>
      </c>
      <c r="AB25" s="63">
        <v>3038.5451086700004</v>
      </c>
      <c r="AC25" s="64">
        <v>3971.3211159399998</v>
      </c>
      <c r="AD25" s="64">
        <v>28.19325199</v>
      </c>
      <c r="AE25" s="63">
        <v>3999.5143679299999</v>
      </c>
      <c r="AF25" s="64">
        <v>5022.6978721699998</v>
      </c>
      <c r="AG25" s="64">
        <v>6.4705487799999997</v>
      </c>
      <c r="AH25" s="63">
        <f t="shared" si="1"/>
        <v>5029.1684209499999</v>
      </c>
      <c r="AI25" s="64">
        <v>5419.2006305700006</v>
      </c>
      <c r="AJ25" s="64">
        <v>2.4499729000000001</v>
      </c>
      <c r="AK25" s="63">
        <f t="shared" si="2"/>
        <v>5421.6506034700005</v>
      </c>
      <c r="AL25" s="64">
        <v>8652.4649209000017</v>
      </c>
      <c r="AM25" s="64">
        <v>19.645046100000002</v>
      </c>
      <c r="AN25" s="63">
        <f t="shared" si="3"/>
        <v>8672.1099670000021</v>
      </c>
      <c r="AO25" s="64">
        <v>11125.670282380001</v>
      </c>
      <c r="AP25" s="64">
        <v>14.924121700000001</v>
      </c>
      <c r="AQ25" s="63">
        <f t="shared" si="4"/>
        <v>11140.59440408</v>
      </c>
      <c r="AR25" s="64">
        <v>9399.0170208599993</v>
      </c>
      <c r="AS25" s="64">
        <v>3.9712657999999998</v>
      </c>
      <c r="AT25" s="63">
        <f t="shared" si="5"/>
        <v>9402.9882866600001</v>
      </c>
      <c r="AU25" s="64">
        <v>7897.0952260000004</v>
      </c>
      <c r="AV25" s="64">
        <v>7.6588799999999999</v>
      </c>
      <c r="AW25" s="63">
        <f t="shared" si="6"/>
        <v>7904.7541060000003</v>
      </c>
      <c r="AX25" s="64">
        <v>5889.2385589999994</v>
      </c>
      <c r="AY25" s="64">
        <v>3.1887829999999999</v>
      </c>
      <c r="AZ25" s="63">
        <f t="shared" si="7"/>
        <v>5892.427341999999</v>
      </c>
      <c r="BA25" s="64">
        <v>5370.668549</v>
      </c>
      <c r="BB25" s="64">
        <v>7.2712970000000006</v>
      </c>
      <c r="BC25" s="63">
        <f t="shared" si="8"/>
        <v>5377.9398460000002</v>
      </c>
      <c r="BD25" s="64">
        <v>5856.0727270000007</v>
      </c>
      <c r="BE25" s="64">
        <v>11.352879</v>
      </c>
      <c r="BF25" s="64">
        <f t="shared" si="9"/>
        <v>5867.4256060000007</v>
      </c>
      <c r="BG25" s="64">
        <v>4212.5174399999996</v>
      </c>
      <c r="BH25" s="64">
        <v>4.7008090000000005</v>
      </c>
      <c r="BI25" s="64">
        <f t="shared" si="10"/>
        <v>4217.2182489999996</v>
      </c>
      <c r="BJ25" s="64">
        <v>5980.4617720000006</v>
      </c>
      <c r="BK25" s="64">
        <v>13.614711</v>
      </c>
      <c r="BL25" s="64">
        <f t="shared" si="11"/>
        <v>5994.0764830000007</v>
      </c>
      <c r="BM25" s="64">
        <v>16225.361500999999</v>
      </c>
      <c r="BN25" s="64">
        <v>93.534671000000003</v>
      </c>
      <c r="BO25" s="64">
        <f t="shared" si="12"/>
        <v>16318.896171999999</v>
      </c>
      <c r="BP25" s="64">
        <v>16183.708026</v>
      </c>
      <c r="BQ25" s="64">
        <v>87.752459999999999</v>
      </c>
      <c r="BR25" s="63">
        <f>Table9187[[#This Row],[الربع الأول عام 2023م
Quarter 1 2023 السوق الرئيسية
(TASI)]]+Table9187[[#This Row],[الربع الأول عام 2023م
Quarter 1 2023 السوق الموازية
(NOMU)]]</f>
        <v>16271.460486</v>
      </c>
      <c r="BS25" s="64">
        <v>17663.034438000002</v>
      </c>
      <c r="BT25" s="64">
        <v>146.47661099999999</v>
      </c>
      <c r="BU25" s="63">
        <f>Table9187[[#This Row],[الربع الثاني عام 2023م
Quarter 2 2023 السوق الرئيسية
(TASI)]]+Table9187[[#This Row],[الربع الثاني عام 2023م
Quarter 2 2023 السوق الموازية
(NOMU)3]]</f>
        <v>17809.511049000001</v>
      </c>
      <c r="BV25" s="64">
        <v>19707.723874999996</v>
      </c>
      <c r="BW25" s="220">
        <v>160.53796299999999</v>
      </c>
      <c r="BX25" s="220">
        <v>19868.261837999995</v>
      </c>
      <c r="BY25" s="64">
        <v>19308.942324000003</v>
      </c>
      <c r="BZ25" s="220">
        <v>79.454100999999994</v>
      </c>
      <c r="CA25" s="220">
        <v>19388.396425000003</v>
      </c>
      <c r="CB25" s="64">
        <v>30266.498103999998</v>
      </c>
      <c r="CC25" s="220">
        <v>127.69416699999999</v>
      </c>
      <c r="CD25" s="220">
        <f>Table9187[[#This Row],[الربع الأول عام 2024م
Quarter 1 2024 السوق الرئيسية
(TASI)]]+Table9187[[#This Row],[الربع الأول عام 2024م
Quarter 1 2024 السوق الموازية
(NOMU)]]</f>
        <v>30394.192271</v>
      </c>
      <c r="CE25" s="64">
        <v>21967.144494</v>
      </c>
      <c r="CF25" s="220">
        <v>131.23819900000001</v>
      </c>
      <c r="CG25" s="220">
        <f>Table9187[[#This Row],[الربع الثاني عام 2024م
Quarter 2 2024 السوق الموازية
(NOMU)]]+Table9187[[#This Row],[الربع الثاني عام 2024م
Quarter 2 2024 السوق الرئيسية
(TASI)]]</f>
        <v>22098.382693</v>
      </c>
      <c r="CH25" s="64">
        <v>21932.779986000001</v>
      </c>
      <c r="CI25" s="220">
        <v>206.206355</v>
      </c>
      <c r="CJ25" s="220">
        <f>Table9187[[#This Row],[الربع الثالث عام 2024م
Quarter 3 2024 السوق الرئيسية
(TASI)]]+Table9187[[#This Row],[الربع الثالث عام 2024م
Quarter 3 2024 السوق الموازية
(NOMU)]]</f>
        <v>22138.986341</v>
      </c>
      <c r="CK25" s="64">
        <v>18658</v>
      </c>
      <c r="CL25" s="64">
        <v>280</v>
      </c>
      <c r="CM25" s="64">
        <v>18937</v>
      </c>
      <c r="CN25" s="64">
        <v>18903.929425000002</v>
      </c>
      <c r="CO25" s="64">
        <v>131.794535</v>
      </c>
      <c r="CP25" s="64">
        <v>19035.723960000003</v>
      </c>
      <c r="CQ25" s="64">
        <v>16923.721137</v>
      </c>
      <c r="CR25" s="64">
        <v>92.792316</v>
      </c>
      <c r="CS25" s="64">
        <v>17016.513453</v>
      </c>
      <c r="CT25" s="64">
        <v>13373.618237999999</v>
      </c>
      <c r="CU25" s="64">
        <v>55.365932999999998</v>
      </c>
      <c r="CV25" s="64">
        <v>13428.984170999998</v>
      </c>
    </row>
    <row r="26" spans="2:100" ht="30" customHeight="1" thickBot="1">
      <c r="B26" s="116">
        <f t="shared" si="0"/>
        <v>15</v>
      </c>
      <c r="C26" s="61" t="s">
        <v>605</v>
      </c>
      <c r="D26" s="61" t="s">
        <v>606</v>
      </c>
      <c r="E26" s="62">
        <v>12685</v>
      </c>
      <c r="F26" s="63">
        <v>0.59361872000000004</v>
      </c>
      <c r="G26" s="63">
        <v>12685.59361872</v>
      </c>
      <c r="H26" s="63">
        <v>11123</v>
      </c>
      <c r="I26" s="63">
        <v>2.5698884400000002</v>
      </c>
      <c r="J26" s="63">
        <v>11125.569888440001</v>
      </c>
      <c r="K26" s="63">
        <v>10921</v>
      </c>
      <c r="L26" s="63">
        <v>3.5936309200000003</v>
      </c>
      <c r="M26" s="63">
        <v>10924.593630920001</v>
      </c>
      <c r="N26" s="63">
        <v>8673</v>
      </c>
      <c r="O26" s="63">
        <v>2.3863970800000001</v>
      </c>
      <c r="P26" s="63">
        <v>8675.3863970799994</v>
      </c>
      <c r="Q26" s="64">
        <v>9552.1920957599996</v>
      </c>
      <c r="R26" s="64">
        <v>1.7361209</v>
      </c>
      <c r="S26" s="63">
        <v>9553.9282166599987</v>
      </c>
      <c r="T26" s="64">
        <v>9874.0775380000014</v>
      </c>
      <c r="U26" s="64">
        <v>0.40179917999999998</v>
      </c>
      <c r="V26" s="63">
        <v>9874.4793371800006</v>
      </c>
      <c r="W26" s="64">
        <v>9597.4902350000011</v>
      </c>
      <c r="X26" s="64">
        <v>0.84306927000000009</v>
      </c>
      <c r="Y26" s="63">
        <v>9598.3333042700015</v>
      </c>
      <c r="Z26" s="64">
        <v>10320.733583429999</v>
      </c>
      <c r="AA26" s="64">
        <v>1.58805646</v>
      </c>
      <c r="AB26" s="63">
        <v>10322.321639889999</v>
      </c>
      <c r="AC26" s="64">
        <v>12126.02538067</v>
      </c>
      <c r="AD26" s="64">
        <v>44.941113540000003</v>
      </c>
      <c r="AE26" s="63">
        <v>12170.966494210001</v>
      </c>
      <c r="AF26" s="64">
        <v>16541.21117708</v>
      </c>
      <c r="AG26" s="64">
        <v>57.880019680000004</v>
      </c>
      <c r="AH26" s="63">
        <f t="shared" si="1"/>
        <v>16599.09119676</v>
      </c>
      <c r="AI26" s="64">
        <v>19449.507483369998</v>
      </c>
      <c r="AJ26" s="64">
        <v>16.58245943</v>
      </c>
      <c r="AK26" s="63">
        <f t="shared" si="2"/>
        <v>19466.089942799998</v>
      </c>
      <c r="AL26" s="64">
        <v>35768.342651209998</v>
      </c>
      <c r="AM26" s="64">
        <v>15.529378700000001</v>
      </c>
      <c r="AN26" s="63">
        <f t="shared" si="3"/>
        <v>35783.872029909995</v>
      </c>
      <c r="AO26" s="64">
        <v>45779.086878679998</v>
      </c>
      <c r="AP26" s="64">
        <v>58.057546250000001</v>
      </c>
      <c r="AQ26" s="63">
        <f t="shared" si="4"/>
        <v>45837.144424929997</v>
      </c>
      <c r="AR26" s="64">
        <v>48329.562604830004</v>
      </c>
      <c r="AS26" s="64">
        <v>110.890389</v>
      </c>
      <c r="AT26" s="63">
        <f t="shared" si="5"/>
        <v>48440.452993830004</v>
      </c>
      <c r="AU26" s="64">
        <v>40845.723763999995</v>
      </c>
      <c r="AV26" s="64">
        <v>73.360848000000004</v>
      </c>
      <c r="AW26" s="63">
        <f t="shared" si="6"/>
        <v>40919.084611999991</v>
      </c>
      <c r="AX26" s="64">
        <v>28665.861236000001</v>
      </c>
      <c r="AY26" s="64">
        <v>93.498269000000008</v>
      </c>
      <c r="AZ26" s="63">
        <f t="shared" si="7"/>
        <v>28759.359505</v>
      </c>
      <c r="BA26" s="64">
        <v>28084.864934999998</v>
      </c>
      <c r="BB26" s="64">
        <v>137.33499599999999</v>
      </c>
      <c r="BC26" s="63">
        <f t="shared" si="8"/>
        <v>28222.199930999999</v>
      </c>
      <c r="BD26" s="64">
        <v>34785.322662000006</v>
      </c>
      <c r="BE26" s="64">
        <v>303.44185900000002</v>
      </c>
      <c r="BF26" s="64">
        <f t="shared" si="9"/>
        <v>35088.764521000005</v>
      </c>
      <c r="BG26" s="64">
        <v>26341.392667</v>
      </c>
      <c r="BH26" s="64">
        <v>100.53259500000001</v>
      </c>
      <c r="BI26" s="64">
        <f t="shared" si="10"/>
        <v>26441.925262000001</v>
      </c>
      <c r="BJ26" s="64">
        <v>19649.652829999999</v>
      </c>
      <c r="BK26" s="64">
        <v>164.15440299999997</v>
      </c>
      <c r="BL26" s="64">
        <f t="shared" si="11"/>
        <v>19813.807233</v>
      </c>
      <c r="BM26" s="64">
        <v>15416.126276999999</v>
      </c>
      <c r="BN26" s="64">
        <v>56.907049999999998</v>
      </c>
      <c r="BO26" s="64">
        <f t="shared" si="12"/>
        <v>15473.033326999999</v>
      </c>
      <c r="BP26" s="64">
        <v>14323.652989999999</v>
      </c>
      <c r="BQ26" s="64">
        <v>65.134260999999995</v>
      </c>
      <c r="BR26" s="63">
        <f>Table9187[[#This Row],[الربع الأول عام 2023م
Quarter 1 2023 السوق الرئيسية
(TASI)]]+Table9187[[#This Row],[الربع الأول عام 2023م
Quarter 1 2023 السوق الموازية
(NOMU)]]</f>
        <v>14388.787250999998</v>
      </c>
      <c r="BS26" s="64">
        <v>18668.552041000003</v>
      </c>
      <c r="BT26" s="64">
        <v>76.931676999999993</v>
      </c>
      <c r="BU26" s="63">
        <f>Table9187[[#This Row],[الربع الثاني عام 2023م
Quarter 2 2023 السوق الرئيسية
(TASI)]]+Table9187[[#This Row],[الربع الثاني عام 2023م
Quarter 2 2023 السوق الموازية
(NOMU)3]]</f>
        <v>18745.483718000003</v>
      </c>
      <c r="BV26" s="64">
        <v>19370.607900999999</v>
      </c>
      <c r="BW26" s="220">
        <v>140.28222100000002</v>
      </c>
      <c r="BX26" s="220">
        <v>19510.890122000001</v>
      </c>
      <c r="BY26" s="64">
        <v>16847.748136999999</v>
      </c>
      <c r="BZ26" s="220">
        <v>98.376161999999994</v>
      </c>
      <c r="CA26" s="220">
        <v>16946.124298999999</v>
      </c>
      <c r="CB26" s="64">
        <v>30796.844308</v>
      </c>
      <c r="CC26" s="220">
        <v>148.75079699999998</v>
      </c>
      <c r="CD26" s="220">
        <f>Table9187[[#This Row],[الربع الأول عام 2024م
Quarter 1 2024 السوق الرئيسية
(TASI)]]+Table9187[[#This Row],[الربع الأول عام 2024م
Quarter 1 2024 السوق الموازية
(NOMU)]]</f>
        <v>30945.595105</v>
      </c>
      <c r="CE26" s="64">
        <v>20766.467438</v>
      </c>
      <c r="CF26" s="220">
        <v>154.64055999999999</v>
      </c>
      <c r="CG26" s="220">
        <f>Table9187[[#This Row],[الربع الثاني عام 2024م
Quarter 2 2024 السوق الموازية
(NOMU)]]+Table9187[[#This Row],[الربع الثاني عام 2024م
Quarter 2 2024 السوق الرئيسية
(TASI)]]</f>
        <v>20921.107997999999</v>
      </c>
      <c r="CH26" s="64">
        <v>23460.086184</v>
      </c>
      <c r="CI26" s="220">
        <v>152.70863800000001</v>
      </c>
      <c r="CJ26" s="220">
        <f>Table9187[[#This Row],[الربع الثالث عام 2024م
Quarter 3 2024 السوق الرئيسية
(TASI)]]+Table9187[[#This Row],[الربع الثالث عام 2024م
Quarter 3 2024 السوق الموازية
(NOMU)]]</f>
        <v>23612.794822</v>
      </c>
      <c r="CK26" s="64">
        <v>20019</v>
      </c>
      <c r="CL26" s="64">
        <v>425</v>
      </c>
      <c r="CM26" s="64">
        <v>20444</v>
      </c>
      <c r="CN26" s="64">
        <v>19989.799043999999</v>
      </c>
      <c r="CO26" s="64">
        <v>262.26843000000002</v>
      </c>
      <c r="CP26" s="64">
        <v>20252.067473999999</v>
      </c>
      <c r="CQ26" s="64">
        <v>13722.967006999999</v>
      </c>
      <c r="CR26" s="64">
        <v>184.08207000000002</v>
      </c>
      <c r="CS26" s="64">
        <v>13907.049077</v>
      </c>
      <c r="CT26" s="64">
        <v>14512.923566999998</v>
      </c>
      <c r="CU26" s="64">
        <v>114.87327300000001</v>
      </c>
      <c r="CV26" s="64">
        <v>14627.796839999997</v>
      </c>
    </row>
    <row r="27" spans="2:100" ht="30" customHeight="1" thickBot="1">
      <c r="B27" s="116">
        <f t="shared" si="0"/>
        <v>16</v>
      </c>
      <c r="C27" s="61" t="s">
        <v>604</v>
      </c>
      <c r="D27" s="61" t="s">
        <v>961</v>
      </c>
      <c r="E27" s="62">
        <v>24037</v>
      </c>
      <c r="F27" s="63">
        <v>11.6982803</v>
      </c>
      <c r="G27" s="63">
        <v>24048.698280299999</v>
      </c>
      <c r="H27" s="63">
        <v>23726</v>
      </c>
      <c r="I27" s="63">
        <v>17.294214080000003</v>
      </c>
      <c r="J27" s="63">
        <v>23743.294214080001</v>
      </c>
      <c r="K27" s="63">
        <v>27589</v>
      </c>
      <c r="L27" s="63">
        <v>31.555880459999997</v>
      </c>
      <c r="M27" s="63">
        <v>27620.55588046</v>
      </c>
      <c r="N27" s="63">
        <v>16671</v>
      </c>
      <c r="O27" s="63">
        <v>17.127268960000002</v>
      </c>
      <c r="P27" s="63">
        <v>16688.127268960001</v>
      </c>
      <c r="Q27" s="64">
        <v>25454.704886179999</v>
      </c>
      <c r="R27" s="64">
        <v>27.516871600000002</v>
      </c>
      <c r="S27" s="63">
        <v>25482.22175778</v>
      </c>
      <c r="T27" s="64">
        <v>21685.169846000001</v>
      </c>
      <c r="U27" s="64">
        <v>13.25454328</v>
      </c>
      <c r="V27" s="63">
        <v>21698.42438928</v>
      </c>
      <c r="W27" s="64">
        <v>24318.64588</v>
      </c>
      <c r="X27" s="64">
        <v>14.32535345</v>
      </c>
      <c r="Y27" s="63">
        <v>24332.97123345</v>
      </c>
      <c r="Z27" s="64">
        <v>23104.641028149999</v>
      </c>
      <c r="AA27" s="64">
        <v>6.3383470399999995</v>
      </c>
      <c r="AB27" s="63">
        <v>23110.97937519</v>
      </c>
      <c r="AC27" s="64">
        <v>24436.64426008</v>
      </c>
      <c r="AD27" s="64">
        <v>116.32246688000001</v>
      </c>
      <c r="AE27" s="63">
        <v>24552.96672696</v>
      </c>
      <c r="AF27" s="64">
        <v>26425.9640144</v>
      </c>
      <c r="AG27" s="64">
        <v>33.213506719999998</v>
      </c>
      <c r="AH27" s="63">
        <f t="shared" si="1"/>
        <v>26459.17752112</v>
      </c>
      <c r="AI27" s="64">
        <v>21406.88916137</v>
      </c>
      <c r="AJ27" s="64">
        <v>148.61038714</v>
      </c>
      <c r="AK27" s="63">
        <f t="shared" si="2"/>
        <v>21555.499548510001</v>
      </c>
      <c r="AL27" s="64">
        <v>36229.502976579999</v>
      </c>
      <c r="AM27" s="64">
        <v>76.596545800000001</v>
      </c>
      <c r="AN27" s="63">
        <f t="shared" si="3"/>
        <v>36306.099522379998</v>
      </c>
      <c r="AO27" s="64">
        <v>45991.106458080001</v>
      </c>
      <c r="AP27" s="64">
        <v>97.170360200000005</v>
      </c>
      <c r="AQ27" s="63">
        <f t="shared" si="4"/>
        <v>46088.276818279999</v>
      </c>
      <c r="AR27" s="64">
        <v>39465.808402870003</v>
      </c>
      <c r="AS27" s="64">
        <v>97.05367369999999</v>
      </c>
      <c r="AT27" s="63">
        <f t="shared" si="5"/>
        <v>39562.862076570003</v>
      </c>
      <c r="AU27" s="64">
        <v>40628.902209</v>
      </c>
      <c r="AV27" s="64">
        <v>64.047157999999996</v>
      </c>
      <c r="AW27" s="63">
        <f t="shared" si="6"/>
        <v>40692.949367000001</v>
      </c>
      <c r="AX27" s="64">
        <v>29809.365093</v>
      </c>
      <c r="AY27" s="64">
        <v>229.92557099999999</v>
      </c>
      <c r="AZ27" s="63">
        <f t="shared" si="7"/>
        <v>30039.290664</v>
      </c>
      <c r="BA27" s="64">
        <v>29140.246214999999</v>
      </c>
      <c r="BB27" s="64">
        <v>133.320547</v>
      </c>
      <c r="BC27" s="63">
        <f t="shared" si="8"/>
        <v>29273.566761999999</v>
      </c>
      <c r="BD27" s="64">
        <v>36715.933566</v>
      </c>
      <c r="BE27" s="64">
        <v>230.16225600000001</v>
      </c>
      <c r="BF27" s="64">
        <f t="shared" si="9"/>
        <v>36946.095822000003</v>
      </c>
      <c r="BG27" s="64">
        <v>25915.490464000002</v>
      </c>
      <c r="BH27" s="64">
        <v>74.013734999999997</v>
      </c>
      <c r="BI27" s="64">
        <f t="shared" si="10"/>
        <v>25989.504199000003</v>
      </c>
      <c r="BJ27" s="64">
        <v>16454.159215</v>
      </c>
      <c r="BK27" s="64">
        <v>170.42555400000001</v>
      </c>
      <c r="BL27" s="64">
        <f t="shared" si="11"/>
        <v>16624.584769000001</v>
      </c>
      <c r="BM27" s="64">
        <v>14361.800313</v>
      </c>
      <c r="BN27" s="64">
        <v>52.033626999999996</v>
      </c>
      <c r="BO27" s="64">
        <f t="shared" si="12"/>
        <v>14413.83394</v>
      </c>
      <c r="BP27" s="64">
        <v>14217.960061999998</v>
      </c>
      <c r="BQ27" s="64">
        <v>94.528438999999992</v>
      </c>
      <c r="BR27" s="63">
        <f>Table9187[[#This Row],[الربع الأول عام 2023م
Quarter 1 2023 السوق الرئيسية
(TASI)]]+Table9187[[#This Row],[الربع الأول عام 2023م
Quarter 1 2023 السوق الموازية
(NOMU)]]</f>
        <v>14312.488500999998</v>
      </c>
      <c r="BS27" s="64">
        <v>20235.851071000001</v>
      </c>
      <c r="BT27" s="64">
        <v>89.416063000000008</v>
      </c>
      <c r="BU27" s="63">
        <f>Table9187[[#This Row],[الربع الثاني عام 2023م
Quarter 2 2023 السوق الرئيسية
(TASI)]]+Table9187[[#This Row],[الربع الثاني عام 2023م
Quarter 2 2023 السوق الموازية
(NOMU)3]]</f>
        <v>20325.267134000002</v>
      </c>
      <c r="BV27" s="64">
        <v>17136.450047999999</v>
      </c>
      <c r="BW27" s="220">
        <v>265.687657</v>
      </c>
      <c r="BX27" s="220">
        <v>17402.137704999997</v>
      </c>
      <c r="BY27" s="64">
        <v>20278.519558</v>
      </c>
      <c r="BZ27" s="220">
        <v>85.061019000000002</v>
      </c>
      <c r="CA27" s="220">
        <v>20363.580577000001</v>
      </c>
      <c r="CB27" s="64">
        <v>29057.103606000001</v>
      </c>
      <c r="CC27" s="220">
        <v>80.898976000000005</v>
      </c>
      <c r="CD27" s="220">
        <f>Table9187[[#This Row],[الربع الأول عام 2024م
Quarter 1 2024 السوق الرئيسية
(TASI)]]+Table9187[[#This Row],[الربع الأول عام 2024م
Quarter 1 2024 السوق الموازية
(NOMU)]]</f>
        <v>29138.002582000001</v>
      </c>
      <c r="CE27" s="64">
        <v>20308.328017</v>
      </c>
      <c r="CF27" s="220">
        <v>303.588776</v>
      </c>
      <c r="CG27" s="220">
        <f>Table9187[[#This Row],[الربع الثاني عام 2024م
Quarter 2 2024 السوق الموازية
(NOMU)]]+Table9187[[#This Row],[الربع الثاني عام 2024م
Quarter 2 2024 السوق الرئيسية
(TASI)]]</f>
        <v>20611.916793</v>
      </c>
      <c r="CH27" s="64">
        <v>19343.630487000002</v>
      </c>
      <c r="CI27" s="220">
        <v>124.810273</v>
      </c>
      <c r="CJ27" s="220">
        <f>Table9187[[#This Row],[الربع الثالث عام 2024م
Quarter 3 2024 السوق الرئيسية
(TASI)]]+Table9187[[#This Row],[الربع الثالث عام 2024م
Quarter 3 2024 السوق الموازية
(NOMU)]]</f>
        <v>19468.440760000001</v>
      </c>
      <c r="CK27" s="64">
        <v>17256</v>
      </c>
      <c r="CL27" s="64">
        <v>303</v>
      </c>
      <c r="CM27" s="64">
        <v>17559</v>
      </c>
      <c r="CN27" s="64">
        <v>14999.850832999999</v>
      </c>
      <c r="CO27" s="64">
        <v>170.26336900000001</v>
      </c>
      <c r="CP27" s="64">
        <v>15170.114201999999</v>
      </c>
      <c r="CQ27" s="64">
        <v>11975.434087999998</v>
      </c>
      <c r="CR27" s="64">
        <v>95.363954000000007</v>
      </c>
      <c r="CS27" s="64">
        <v>12070.798041999999</v>
      </c>
      <c r="CT27" s="64">
        <v>11412.352283</v>
      </c>
      <c r="CU27" s="64">
        <v>103.701044</v>
      </c>
      <c r="CV27" s="64">
        <v>11516.053327</v>
      </c>
    </row>
    <row r="28" spans="2:100" ht="30" customHeight="1" thickBot="1">
      <c r="B28" s="116">
        <f t="shared" si="0"/>
        <v>17</v>
      </c>
      <c r="C28" s="61" t="s">
        <v>507</v>
      </c>
      <c r="D28" s="61" t="s">
        <v>988</v>
      </c>
      <c r="E28" s="62" t="s">
        <v>5</v>
      </c>
      <c r="F28" s="63" t="s">
        <v>5</v>
      </c>
      <c r="G28" s="63" t="s">
        <v>5</v>
      </c>
      <c r="H28" s="62" t="s">
        <v>5</v>
      </c>
      <c r="I28" s="63" t="s">
        <v>5</v>
      </c>
      <c r="J28" s="63" t="s">
        <v>5</v>
      </c>
      <c r="K28" s="62" t="s">
        <v>5</v>
      </c>
      <c r="L28" s="63" t="s">
        <v>5</v>
      </c>
      <c r="M28" s="63" t="s">
        <v>5</v>
      </c>
      <c r="N28" s="62" t="s">
        <v>5</v>
      </c>
      <c r="O28" s="63" t="s">
        <v>5</v>
      </c>
      <c r="P28" s="63" t="s">
        <v>5</v>
      </c>
      <c r="Q28" s="64" t="s">
        <v>5</v>
      </c>
      <c r="R28" s="64" t="s">
        <v>5</v>
      </c>
      <c r="S28" s="63" t="s">
        <v>5</v>
      </c>
      <c r="T28" s="64" t="s">
        <v>5</v>
      </c>
      <c r="U28" s="64" t="s">
        <v>5</v>
      </c>
      <c r="V28" s="63" t="s">
        <v>5</v>
      </c>
      <c r="W28" s="64" t="s">
        <v>5</v>
      </c>
      <c r="X28" s="64" t="s">
        <v>5</v>
      </c>
      <c r="Y28" s="63" t="s">
        <v>5</v>
      </c>
      <c r="Z28" s="64" t="s">
        <v>5</v>
      </c>
      <c r="AA28" s="64" t="s">
        <v>5</v>
      </c>
      <c r="AB28" s="63" t="s">
        <v>5</v>
      </c>
      <c r="AC28" s="64" t="s">
        <v>5</v>
      </c>
      <c r="AD28" s="64" t="s">
        <v>5</v>
      </c>
      <c r="AE28" s="63" t="s">
        <v>5</v>
      </c>
      <c r="AF28" s="64" t="s">
        <v>5</v>
      </c>
      <c r="AG28" s="64" t="s">
        <v>5</v>
      </c>
      <c r="AH28" s="63" t="s">
        <v>5</v>
      </c>
      <c r="AI28" s="64" t="s">
        <v>5</v>
      </c>
      <c r="AJ28" s="64" t="s">
        <v>5</v>
      </c>
      <c r="AK28" s="63" t="s">
        <v>5</v>
      </c>
      <c r="AL28" s="64" t="s">
        <v>5</v>
      </c>
      <c r="AM28" s="64" t="s">
        <v>5</v>
      </c>
      <c r="AN28" s="63" t="s">
        <v>5</v>
      </c>
      <c r="AO28" s="64" t="s">
        <v>5</v>
      </c>
      <c r="AP28" s="64" t="s">
        <v>5</v>
      </c>
      <c r="AQ28" s="63" t="s">
        <v>5</v>
      </c>
      <c r="AR28" s="64" t="s">
        <v>5</v>
      </c>
      <c r="AS28" s="64" t="s">
        <v>5</v>
      </c>
      <c r="AT28" s="63" t="s">
        <v>5</v>
      </c>
      <c r="AU28" s="64" t="s">
        <v>5</v>
      </c>
      <c r="AV28" s="64" t="s">
        <v>5</v>
      </c>
      <c r="AW28" s="63" t="s">
        <v>5</v>
      </c>
      <c r="AX28" s="64" t="s">
        <v>5</v>
      </c>
      <c r="AY28" s="64" t="s">
        <v>5</v>
      </c>
      <c r="AZ28" s="63" t="s">
        <v>5</v>
      </c>
      <c r="BA28" s="64" t="s">
        <v>5</v>
      </c>
      <c r="BB28" s="64" t="s">
        <v>5</v>
      </c>
      <c r="BC28" s="63" t="s">
        <v>5</v>
      </c>
      <c r="BD28" s="64" t="s">
        <v>5</v>
      </c>
      <c r="BE28" s="64" t="s">
        <v>5</v>
      </c>
      <c r="BF28" s="64" t="s">
        <v>5</v>
      </c>
      <c r="BG28" s="64" t="s">
        <v>5</v>
      </c>
      <c r="BH28" s="64" t="s">
        <v>5</v>
      </c>
      <c r="BI28" s="64" t="s">
        <v>5</v>
      </c>
      <c r="BJ28" s="64" t="s">
        <v>5</v>
      </c>
      <c r="BK28" s="64" t="s">
        <v>5</v>
      </c>
      <c r="BL28" s="64" t="s">
        <v>5</v>
      </c>
      <c r="BM28" s="64" t="s">
        <v>5</v>
      </c>
      <c r="BN28" s="64" t="s">
        <v>5</v>
      </c>
      <c r="BO28" s="64" t="s">
        <v>5</v>
      </c>
      <c r="BP28" s="64" t="s">
        <v>5</v>
      </c>
      <c r="BQ28" s="64" t="s">
        <v>5</v>
      </c>
      <c r="BR28" s="63" t="s">
        <v>5</v>
      </c>
      <c r="BS28" s="64" t="s">
        <v>5</v>
      </c>
      <c r="BT28" s="64" t="s">
        <v>5</v>
      </c>
      <c r="BU28" s="63" t="s">
        <v>5</v>
      </c>
      <c r="BV28" s="64" t="s">
        <v>5</v>
      </c>
      <c r="BW28" s="220" t="s">
        <v>5</v>
      </c>
      <c r="BX28" s="220" t="s">
        <v>5</v>
      </c>
      <c r="BY28" s="64">
        <v>0.11518299999999999</v>
      </c>
      <c r="BZ28" s="220">
        <v>1.2030000000000001E-3</v>
      </c>
      <c r="CA28" s="220">
        <v>0.11638599999999999</v>
      </c>
      <c r="CB28" s="64">
        <v>216.77294500000002</v>
      </c>
      <c r="CC28" s="220">
        <v>4.1981999999999998E-2</v>
      </c>
      <c r="CD28" s="220">
        <f>Table9187[[#This Row],[الربع الأول عام 2024م
Quarter 1 2024 السوق الرئيسية
(TASI)]]+Table9187[[#This Row],[الربع الأول عام 2024م
Quarter 1 2024 السوق الموازية
(NOMU)]]</f>
        <v>216.81492700000001</v>
      </c>
      <c r="CE28" s="64">
        <v>2533.37653</v>
      </c>
      <c r="CF28" s="220">
        <v>13.870056</v>
      </c>
      <c r="CG28" s="220">
        <f>Table9187[[#This Row],[الربع الثاني عام 2024م
Quarter 2 2024 السوق الموازية
(NOMU)]]+Table9187[[#This Row],[الربع الثاني عام 2024م
Quarter 2 2024 السوق الرئيسية
(TASI)]]</f>
        <v>2547.2465860000002</v>
      </c>
      <c r="CH28" s="64">
        <v>10960.44038</v>
      </c>
      <c r="CI28" s="220">
        <v>45.965637000000001</v>
      </c>
      <c r="CJ28" s="220">
        <f>Table9187[[#This Row],[الربع الثالث عام 2024م
Quarter 3 2024 السوق الرئيسية
(TASI)]]+Table9187[[#This Row],[الربع الثالث عام 2024م
Quarter 3 2024 السوق الموازية
(NOMU)]]</f>
        <v>11006.406016999999</v>
      </c>
      <c r="CK28" s="64">
        <v>12863</v>
      </c>
      <c r="CL28" s="64">
        <v>119</v>
      </c>
      <c r="CM28" s="64">
        <v>12982</v>
      </c>
      <c r="CN28" s="64">
        <v>13032.264266</v>
      </c>
      <c r="CO28" s="64">
        <v>48.613494000000003</v>
      </c>
      <c r="CP28" s="64">
        <v>13080.877759999999</v>
      </c>
      <c r="CQ28" s="64">
        <v>11763.159653000001</v>
      </c>
      <c r="CR28" s="64">
        <v>37.208660999999999</v>
      </c>
      <c r="CS28" s="64">
        <v>11800.368314000001</v>
      </c>
      <c r="CT28" s="64">
        <v>12618.269682000002</v>
      </c>
      <c r="CU28" s="64">
        <v>64.018552999999997</v>
      </c>
      <c r="CV28" s="64">
        <v>12682.288235000002</v>
      </c>
    </row>
    <row r="29" spans="2:100" ht="30" customHeight="1" thickBot="1">
      <c r="B29" s="116">
        <f t="shared" si="0"/>
        <v>18</v>
      </c>
      <c r="C29" s="61" t="s">
        <v>491</v>
      </c>
      <c r="D29" s="61" t="s">
        <v>989</v>
      </c>
      <c r="E29" s="62">
        <v>75</v>
      </c>
      <c r="F29" s="63">
        <v>6.8057999999999996</v>
      </c>
      <c r="G29" s="63">
        <v>81.805800000000005</v>
      </c>
      <c r="H29" s="42">
        <v>640</v>
      </c>
      <c r="I29" s="63">
        <v>3.1263016900000005</v>
      </c>
      <c r="J29" s="63">
        <v>643.12630168999999</v>
      </c>
      <c r="K29" s="63">
        <v>1946</v>
      </c>
      <c r="L29" s="63">
        <v>6.0399768900000002</v>
      </c>
      <c r="M29" s="63">
        <v>1952.0399768899999</v>
      </c>
      <c r="N29" s="63">
        <v>1748</v>
      </c>
      <c r="O29" s="63">
        <v>7.6890866600000001</v>
      </c>
      <c r="P29" s="63">
        <v>1755.6890866599999</v>
      </c>
      <c r="Q29" s="64">
        <v>1022.35666367</v>
      </c>
      <c r="R29" s="64">
        <v>2.8392304400000001</v>
      </c>
      <c r="S29" s="63">
        <v>1025.1958941099999</v>
      </c>
      <c r="T29" s="64">
        <v>4401.4529808999996</v>
      </c>
      <c r="U29" s="64">
        <v>2.05531431</v>
      </c>
      <c r="V29" s="63">
        <v>4403.5082952099992</v>
      </c>
      <c r="W29" s="64">
        <v>21029.738592000002</v>
      </c>
      <c r="X29" s="64">
        <v>1.2188297100000001</v>
      </c>
      <c r="Y29" s="63">
        <v>21030.957421710002</v>
      </c>
      <c r="Z29" s="64">
        <v>32428.752414049999</v>
      </c>
      <c r="AA29" s="64">
        <v>3.0155255899999998</v>
      </c>
      <c r="AB29" s="63">
        <v>32431.767939639998</v>
      </c>
      <c r="AC29" s="64">
        <v>13222.52186393</v>
      </c>
      <c r="AD29" s="64">
        <v>26.349120840000001</v>
      </c>
      <c r="AE29" s="63">
        <v>13248.870984769999</v>
      </c>
      <c r="AF29" s="64">
        <v>15328.68892726</v>
      </c>
      <c r="AG29" s="64">
        <v>11.448825020000001</v>
      </c>
      <c r="AH29" s="63">
        <f>SUM(AF29:AG29)</f>
        <v>15340.137752279999</v>
      </c>
      <c r="AI29" s="64">
        <v>17070.590576120001</v>
      </c>
      <c r="AJ29" s="64">
        <v>12.097571139999999</v>
      </c>
      <c r="AK29" s="63">
        <f>SUM(AI29:AJ29)</f>
        <v>17082.68814726</v>
      </c>
      <c r="AL29" s="64">
        <v>29720.76401671</v>
      </c>
      <c r="AM29" s="64">
        <v>13.37480225</v>
      </c>
      <c r="AN29" s="63">
        <f>SUM(AL29:AM29)</f>
        <v>29734.13881896</v>
      </c>
      <c r="AO29" s="64">
        <v>40386.574097069999</v>
      </c>
      <c r="AP29" s="64">
        <v>32.80083235</v>
      </c>
      <c r="AQ29" s="63">
        <f>SUM(AO29:AP29)</f>
        <v>40419.374929420002</v>
      </c>
      <c r="AR29" s="64">
        <v>39099.055876480001</v>
      </c>
      <c r="AS29" s="64">
        <v>28.113593350000002</v>
      </c>
      <c r="AT29" s="63">
        <f>SUM(AR29:AS29)</f>
        <v>39127.169469829998</v>
      </c>
      <c r="AU29" s="64">
        <v>32674.733624</v>
      </c>
      <c r="AV29" s="64">
        <v>48.385497000000001</v>
      </c>
      <c r="AW29" s="63">
        <f>SUM(AU29:AV29)</f>
        <v>32723.119121</v>
      </c>
      <c r="AX29" s="64">
        <v>26885.743313999999</v>
      </c>
      <c r="AY29" s="64">
        <v>35.864393</v>
      </c>
      <c r="AZ29" s="63">
        <f>SUM(AX29:AY29)</f>
        <v>26921.607706999999</v>
      </c>
      <c r="BA29" s="64">
        <v>25427.384505000002</v>
      </c>
      <c r="BB29" s="64">
        <v>88.478010000000012</v>
      </c>
      <c r="BC29" s="63">
        <f>SUM(BA29:BB29)</f>
        <v>25515.862515000001</v>
      </c>
      <c r="BD29" s="64">
        <v>29183.955308000001</v>
      </c>
      <c r="BE29" s="64">
        <v>148.498716</v>
      </c>
      <c r="BF29" s="64">
        <f t="shared" ref="BF29:BF34" si="13">SUM(BD29:BE29)</f>
        <v>29332.454023999999</v>
      </c>
      <c r="BG29" s="64">
        <v>20407.376327000002</v>
      </c>
      <c r="BH29" s="64">
        <v>50.864623999999999</v>
      </c>
      <c r="BI29" s="64">
        <f t="shared" ref="BI29:BI34" si="14">SUM(BG29:BH29)</f>
        <v>20458.240951000003</v>
      </c>
      <c r="BJ29" s="64">
        <v>14823.293744999999</v>
      </c>
      <c r="BK29" s="64">
        <v>76.979893000000004</v>
      </c>
      <c r="BL29" s="64">
        <f t="shared" ref="BL29:BL34" si="15">SUM(BJ29:BK29)</f>
        <v>14900.273637999999</v>
      </c>
      <c r="BM29" s="64">
        <v>11252.098594999999</v>
      </c>
      <c r="BN29" s="64">
        <v>54.717737</v>
      </c>
      <c r="BO29" s="64">
        <f t="shared" ref="BO29:BO34" si="16">BM29+BN29</f>
        <v>11306.816332</v>
      </c>
      <c r="BP29" s="64">
        <v>10621.663468999999</v>
      </c>
      <c r="BQ29" s="64">
        <v>58.425298999999995</v>
      </c>
      <c r="BR29" s="63">
        <f>Table9187[[#This Row],[الربع الأول عام 2023م
Quarter 1 2023 السوق الرئيسية
(TASI)]]+Table9187[[#This Row],[الربع الأول عام 2023م
Quarter 1 2023 السوق الموازية
(NOMU)]]</f>
        <v>10680.088768</v>
      </c>
      <c r="BS29" s="64">
        <v>13234.852837</v>
      </c>
      <c r="BT29" s="64">
        <v>79.715423000000001</v>
      </c>
      <c r="BU29" s="63">
        <f>Table9187[[#This Row],[الربع الثاني عام 2023م
Quarter 2 2023 السوق الرئيسية
(TASI)]]+Table9187[[#This Row],[الربع الثاني عام 2023م
Quarter 2 2023 السوق الموازية
(NOMU)3]]</f>
        <v>13314.56826</v>
      </c>
      <c r="BV29" s="64">
        <v>13431.405255999998</v>
      </c>
      <c r="BW29" s="220">
        <v>99.240391000000002</v>
      </c>
      <c r="BX29" s="220">
        <v>13530.645646999998</v>
      </c>
      <c r="BY29" s="64">
        <v>11840.73414</v>
      </c>
      <c r="BZ29" s="220">
        <v>70.065271999999993</v>
      </c>
      <c r="CA29" s="220">
        <v>11910.799412</v>
      </c>
      <c r="CB29" s="64">
        <v>19113.197261000001</v>
      </c>
      <c r="CC29" s="220">
        <v>644.11301000000003</v>
      </c>
      <c r="CD29" s="220">
        <f>Table9187[[#This Row],[الربع الأول عام 2024م
Quarter 1 2024 السوق الرئيسية
(TASI)]]+Table9187[[#This Row],[الربع الأول عام 2024م
Quarter 1 2024 السوق الموازية
(NOMU)]]</f>
        <v>19757.310271000002</v>
      </c>
      <c r="CE29" s="64">
        <v>11749.033306000001</v>
      </c>
      <c r="CF29" s="220">
        <v>87.078536000000014</v>
      </c>
      <c r="CG29" s="220">
        <f>Table9187[[#This Row],[الربع الثاني عام 2024م
Quarter 2 2024 السوق الموازية
(NOMU)]]+Table9187[[#This Row],[الربع الثاني عام 2024م
Quarter 2 2024 السوق الرئيسية
(TASI)]]</f>
        <v>11836.111842000002</v>
      </c>
      <c r="CH29" s="64">
        <v>11805.04019</v>
      </c>
      <c r="CI29" s="220">
        <v>132.93660499999999</v>
      </c>
      <c r="CJ29" s="220">
        <f>Table9187[[#This Row],[الربع الثالث عام 2024م
Quarter 3 2024 السوق الرئيسية
(TASI)]]+Table9187[[#This Row],[الربع الثالث عام 2024م
Quarter 3 2024 السوق الموازية
(NOMU)]]</f>
        <v>11937.976795</v>
      </c>
      <c r="CK29" s="64">
        <v>10234</v>
      </c>
      <c r="CL29" s="64">
        <v>237</v>
      </c>
      <c r="CM29" s="64">
        <v>10471</v>
      </c>
      <c r="CN29" s="64">
        <v>9360.6248340000002</v>
      </c>
      <c r="CO29" s="64">
        <v>112.68474399999999</v>
      </c>
      <c r="CP29" s="64">
        <v>9473.3095780000003</v>
      </c>
      <c r="CQ29" s="64">
        <v>8438.543232</v>
      </c>
      <c r="CR29" s="64">
        <v>97.070456000000007</v>
      </c>
      <c r="CS29" s="64">
        <v>8535.6136879999995</v>
      </c>
      <c r="CT29" s="64">
        <v>7507.1197460000003</v>
      </c>
      <c r="CU29" s="64">
        <v>113.09942799999999</v>
      </c>
      <c r="CV29" s="64">
        <v>7620.2191739999998</v>
      </c>
    </row>
    <row r="30" spans="2:100" ht="30" customHeight="1" thickBot="1">
      <c r="B30" s="116">
        <f t="shared" si="0"/>
        <v>19</v>
      </c>
      <c r="C30" s="61" t="s">
        <v>446</v>
      </c>
      <c r="D30" s="61" t="s">
        <v>990</v>
      </c>
      <c r="E30" s="366">
        <v>625</v>
      </c>
      <c r="F30" s="410">
        <v>0</v>
      </c>
      <c r="G30" s="410">
        <v>625</v>
      </c>
      <c r="H30" s="66">
        <v>412</v>
      </c>
      <c r="I30" s="64">
        <v>0</v>
      </c>
      <c r="J30" s="64">
        <v>412</v>
      </c>
      <c r="K30" s="66">
        <v>274</v>
      </c>
      <c r="L30" s="64">
        <v>0</v>
      </c>
      <c r="M30" s="64">
        <v>274</v>
      </c>
      <c r="N30" s="66">
        <v>166</v>
      </c>
      <c r="O30" s="64">
        <v>0</v>
      </c>
      <c r="P30" s="64">
        <v>166</v>
      </c>
      <c r="Q30" s="64">
        <v>116.85617024000001</v>
      </c>
      <c r="R30" s="64">
        <v>0</v>
      </c>
      <c r="S30" s="63">
        <v>116.85617024000001</v>
      </c>
      <c r="T30" s="64">
        <v>655.37532269999997</v>
      </c>
      <c r="U30" s="64">
        <v>0</v>
      </c>
      <c r="V30" s="63">
        <v>655.37532269999997</v>
      </c>
      <c r="W30" s="64">
        <v>3365.7098965</v>
      </c>
      <c r="X30" s="64">
        <v>0</v>
      </c>
      <c r="Y30" s="63">
        <v>3365.7098965</v>
      </c>
      <c r="Z30" s="64">
        <v>4969.4163749099998</v>
      </c>
      <c r="AA30" s="64">
        <v>0</v>
      </c>
      <c r="AB30" s="63">
        <v>4969.4163749099998</v>
      </c>
      <c r="AC30" s="64">
        <v>3492.98823404</v>
      </c>
      <c r="AD30" s="64">
        <v>0.40913315</v>
      </c>
      <c r="AE30" s="63">
        <v>3493.3973671899998</v>
      </c>
      <c r="AF30" s="64">
        <v>4001.96938714</v>
      </c>
      <c r="AG30" s="64">
        <v>0</v>
      </c>
      <c r="AH30" s="63">
        <f>SUM(AF30:AG30)</f>
        <v>4001.96938714</v>
      </c>
      <c r="AI30" s="64">
        <v>5200.17448977</v>
      </c>
      <c r="AJ30" s="64">
        <v>0</v>
      </c>
      <c r="AK30" s="63">
        <f>SUM(AI30:AJ30)</f>
        <v>5200.17448977</v>
      </c>
      <c r="AL30" s="64">
        <v>4410.0846791800004</v>
      </c>
      <c r="AM30" s="64">
        <v>0</v>
      </c>
      <c r="AN30" s="63">
        <f>SUM(AL30:AM30)</f>
        <v>4410.0846791800004</v>
      </c>
      <c r="AO30" s="64">
        <v>3654.5139402499999</v>
      </c>
      <c r="AP30" s="64">
        <v>0</v>
      </c>
      <c r="AQ30" s="63">
        <f>SUM(AO30:AP30)</f>
        <v>3654.5139402499999</v>
      </c>
      <c r="AR30" s="64">
        <v>4493.9309573099999</v>
      </c>
      <c r="AS30" s="64">
        <v>0</v>
      </c>
      <c r="AT30" s="63">
        <f>SUM(AR30:AS30)</f>
        <v>4493.9309573099999</v>
      </c>
      <c r="AU30" s="64">
        <v>8385.4006079999999</v>
      </c>
      <c r="AV30" s="64">
        <v>16.743552999999999</v>
      </c>
      <c r="AW30" s="63">
        <f>SUM(AU30:AV30)</f>
        <v>8402.1441610000002</v>
      </c>
      <c r="AX30" s="64">
        <v>8572.0663619999996</v>
      </c>
      <c r="AY30" s="64">
        <v>22.278371</v>
      </c>
      <c r="AZ30" s="63">
        <f>SUM(AX30:AY30)</f>
        <v>8594.3447329999999</v>
      </c>
      <c r="BA30" s="64">
        <v>9861.406127000002</v>
      </c>
      <c r="BB30" s="64">
        <v>14.020564000000002</v>
      </c>
      <c r="BC30" s="63">
        <f>SUM(BA30:BB30)</f>
        <v>9875.4266910000024</v>
      </c>
      <c r="BD30" s="64">
        <v>11421.244278999999</v>
      </c>
      <c r="BE30" s="64">
        <v>3.1620360000000001</v>
      </c>
      <c r="BF30" s="64">
        <f t="shared" si="13"/>
        <v>11424.406314999998</v>
      </c>
      <c r="BG30" s="64">
        <v>12370.313531</v>
      </c>
      <c r="BH30" s="64">
        <v>12.368701</v>
      </c>
      <c r="BI30" s="64">
        <f t="shared" si="14"/>
        <v>12382.682231999999</v>
      </c>
      <c r="BJ30" s="64">
        <v>7996.4152389999999</v>
      </c>
      <c r="BK30" s="64">
        <v>8.2678440000000002</v>
      </c>
      <c r="BL30" s="64">
        <f t="shared" si="15"/>
        <v>8004.6830829999999</v>
      </c>
      <c r="BM30" s="64">
        <v>5660.2028600000003</v>
      </c>
      <c r="BN30" s="64">
        <v>3.7196969999999996</v>
      </c>
      <c r="BO30" s="64">
        <f t="shared" si="16"/>
        <v>5663.9225570000008</v>
      </c>
      <c r="BP30" s="64">
        <v>2331.366622</v>
      </c>
      <c r="BQ30" s="64">
        <v>3.1951E-2</v>
      </c>
      <c r="BR30" s="63">
        <f>Table9187[[#This Row],[الربع الأول عام 2023م
Quarter 1 2023 السوق الرئيسية
(TASI)]]+Table9187[[#This Row],[الربع الأول عام 2023م
Quarter 1 2023 السوق الموازية
(NOMU)]]</f>
        <v>2331.3985729999999</v>
      </c>
      <c r="BS30" s="64">
        <v>291.208642</v>
      </c>
      <c r="BT30" s="64">
        <v>7.8091999999999995E-2</v>
      </c>
      <c r="BU30" s="63">
        <f>Table9187[[#This Row],[الربع الثاني عام 2023م
Quarter 2 2023 السوق الرئيسية
(TASI)]]+Table9187[[#This Row],[الربع الثاني عام 2023م
Quarter 2 2023 السوق الموازية
(NOMU)3]]</f>
        <v>291.28673400000002</v>
      </c>
      <c r="BV30" s="64">
        <v>36.465724000000002</v>
      </c>
      <c r="BW30" s="220">
        <v>0</v>
      </c>
      <c r="BX30" s="220">
        <v>36.465724000000002</v>
      </c>
      <c r="BY30" s="64">
        <v>2.4086150000000002</v>
      </c>
      <c r="BZ30" s="220">
        <v>0</v>
      </c>
      <c r="CA30" s="220">
        <v>2.4086150000000002</v>
      </c>
      <c r="CB30" s="64">
        <v>0.82351000000000008</v>
      </c>
      <c r="CC30" s="220">
        <v>0</v>
      </c>
      <c r="CD30" s="220">
        <f>Table9187[[#This Row],[الربع الأول عام 2024م
Quarter 1 2024 السوق الرئيسية
(TASI)]]+Table9187[[#This Row],[الربع الأول عام 2024م
Quarter 1 2024 السوق الموازية
(NOMU)]]</f>
        <v>0.82351000000000008</v>
      </c>
      <c r="CE30" s="64">
        <v>1485.226545</v>
      </c>
      <c r="CF30" s="220">
        <v>0.139735</v>
      </c>
      <c r="CG30" s="220">
        <f>Table9187[[#This Row],[الربع الثاني عام 2024م
Quarter 2 2024 السوق الموازية
(NOMU)]]+Table9187[[#This Row],[الربع الثاني عام 2024م
Quarter 2 2024 السوق الرئيسية
(TASI)]]</f>
        <v>1485.36628</v>
      </c>
      <c r="CH30" s="64">
        <v>2732.932573</v>
      </c>
      <c r="CI30" s="220">
        <v>4.4626229999999998</v>
      </c>
      <c r="CJ30" s="220">
        <f>Table9187[[#This Row],[الربع الثالث عام 2024م
Quarter 3 2024 السوق الرئيسية
(TASI)]]+Table9187[[#This Row],[الربع الثالث عام 2024م
Quarter 3 2024 السوق الموازية
(NOMU)]]</f>
        <v>2737.3951959999999</v>
      </c>
      <c r="CK30" s="64">
        <v>7261</v>
      </c>
      <c r="CL30" s="64">
        <v>27</v>
      </c>
      <c r="CM30" s="64">
        <v>7287</v>
      </c>
      <c r="CN30" s="64">
        <v>6844.4983780000002</v>
      </c>
      <c r="CO30" s="64">
        <v>10.263546</v>
      </c>
      <c r="CP30" s="64">
        <v>6854.7619240000004</v>
      </c>
      <c r="CQ30" s="64">
        <v>6421.8381159999999</v>
      </c>
      <c r="CR30" s="64">
        <v>3.2943169999999995</v>
      </c>
      <c r="CS30" s="64">
        <v>6425.1324329999998</v>
      </c>
      <c r="CT30" s="64">
        <v>6173.2077360000003</v>
      </c>
      <c r="CU30" s="64">
        <v>7.2806649999999999</v>
      </c>
      <c r="CV30" s="64">
        <v>6180.4884010000005</v>
      </c>
    </row>
    <row r="31" spans="2:100" ht="30" customHeight="1" thickBot="1">
      <c r="B31" s="116">
        <f t="shared" si="0"/>
        <v>20</v>
      </c>
      <c r="C31" s="61" t="s">
        <v>991</v>
      </c>
      <c r="D31" s="61" t="s">
        <v>992</v>
      </c>
      <c r="E31" s="47" t="s">
        <v>5</v>
      </c>
      <c r="F31" s="42" t="s">
        <v>5</v>
      </c>
      <c r="G31" s="42">
        <v>0</v>
      </c>
      <c r="H31" s="42" t="s">
        <v>5</v>
      </c>
      <c r="I31" s="42" t="s">
        <v>5</v>
      </c>
      <c r="J31" s="42">
        <v>0</v>
      </c>
      <c r="K31" s="42" t="s">
        <v>5</v>
      </c>
      <c r="L31" s="63">
        <v>0</v>
      </c>
      <c r="M31" s="63">
        <v>0</v>
      </c>
      <c r="N31" s="42" t="s">
        <v>5</v>
      </c>
      <c r="O31" s="63">
        <v>0</v>
      </c>
      <c r="P31" s="63">
        <v>0</v>
      </c>
      <c r="Q31" s="66" t="s">
        <v>5</v>
      </c>
      <c r="R31" s="64">
        <v>0</v>
      </c>
      <c r="S31" s="63">
        <v>0</v>
      </c>
      <c r="T31" s="66" t="s">
        <v>5</v>
      </c>
      <c r="U31" s="64">
        <v>0</v>
      </c>
      <c r="V31" s="63">
        <v>0</v>
      </c>
      <c r="W31" s="66" t="s">
        <v>5</v>
      </c>
      <c r="X31" s="64">
        <v>0</v>
      </c>
      <c r="Y31" s="63">
        <v>0</v>
      </c>
      <c r="Z31" s="66" t="s">
        <v>5</v>
      </c>
      <c r="AA31" s="66" t="s">
        <v>5</v>
      </c>
      <c r="AB31" s="42">
        <v>0</v>
      </c>
      <c r="AC31" s="64">
        <v>46.576114419999996</v>
      </c>
      <c r="AD31" s="64">
        <v>0</v>
      </c>
      <c r="AE31" s="63">
        <v>46.576114419999996</v>
      </c>
      <c r="AF31" s="64">
        <v>264.66005849999999</v>
      </c>
      <c r="AG31" s="64">
        <v>0</v>
      </c>
      <c r="AH31" s="63">
        <f>SUM(AF31:AG31)</f>
        <v>264.66005849999999</v>
      </c>
      <c r="AI31" s="64">
        <v>441.01363719999995</v>
      </c>
      <c r="AJ31" s="64">
        <v>0</v>
      </c>
      <c r="AK31" s="63">
        <f>SUM(AI31:AJ31)</f>
        <v>441.01363719999995</v>
      </c>
      <c r="AL31" s="64">
        <v>3684.8701684199996</v>
      </c>
      <c r="AM31" s="64">
        <v>0</v>
      </c>
      <c r="AN31" s="63">
        <f>SUM(AL31:AM31)</f>
        <v>3684.8701684199996</v>
      </c>
      <c r="AO31" s="64">
        <v>4351.3825602099996</v>
      </c>
      <c r="AP31" s="64">
        <v>0</v>
      </c>
      <c r="AQ31" s="63">
        <f>SUM(AO31:AP31)</f>
        <v>4351.3825602099996</v>
      </c>
      <c r="AR31" s="64">
        <v>1901.96876258</v>
      </c>
      <c r="AS31" s="64">
        <v>0</v>
      </c>
      <c r="AT31" s="63">
        <f>SUM(AR31:AS31)</f>
        <v>1901.96876258</v>
      </c>
      <c r="AU31" s="64">
        <v>2284.3244960000002</v>
      </c>
      <c r="AV31" s="64">
        <v>0</v>
      </c>
      <c r="AW31" s="63">
        <f>SUM(AU31:AV31)</f>
        <v>2284.3244960000002</v>
      </c>
      <c r="AX31" s="64">
        <v>1662.387608</v>
      </c>
      <c r="AY31" s="64">
        <v>0</v>
      </c>
      <c r="AZ31" s="63">
        <f>SUM(AX31:AY31)</f>
        <v>1662.387608</v>
      </c>
      <c r="BA31" s="64">
        <v>2092.5365609999999</v>
      </c>
      <c r="BB31" s="64">
        <v>0.31967400000000001</v>
      </c>
      <c r="BC31" s="63">
        <f>SUM(BA31:BB31)</f>
        <v>2092.8562349999997</v>
      </c>
      <c r="BD31" s="64">
        <v>1892.3394160000003</v>
      </c>
      <c r="BE31" s="64">
        <v>0</v>
      </c>
      <c r="BF31" s="64">
        <f t="shared" si="13"/>
        <v>1892.3394160000003</v>
      </c>
      <c r="BG31" s="64">
        <v>4986.0599130000001</v>
      </c>
      <c r="BH31" s="64">
        <v>2.0729630000000001</v>
      </c>
      <c r="BI31" s="64">
        <f t="shared" si="14"/>
        <v>4988.1328759999997</v>
      </c>
      <c r="BJ31" s="64">
        <v>3921.5988539999998</v>
      </c>
      <c r="BK31" s="64">
        <v>0.119549</v>
      </c>
      <c r="BL31" s="64">
        <f t="shared" si="15"/>
        <v>3921.7184029999999</v>
      </c>
      <c r="BM31" s="64">
        <v>2820.1295910000003</v>
      </c>
      <c r="BN31" s="64">
        <v>7.7853999999999993E-2</v>
      </c>
      <c r="BO31" s="64">
        <f t="shared" si="16"/>
        <v>2820.2074450000005</v>
      </c>
      <c r="BP31" s="64">
        <v>2107.4634919999999</v>
      </c>
      <c r="BQ31" s="64">
        <v>0</v>
      </c>
      <c r="BR31" s="63">
        <f>Table9187[[#This Row],[الربع الأول عام 2023م
Quarter 1 2023 السوق الرئيسية
(TASI)]]+Table9187[[#This Row],[الربع الأول عام 2023م
Quarter 1 2023 السوق الموازية
(NOMU)]]</f>
        <v>2107.4634919999999</v>
      </c>
      <c r="BS31" s="64">
        <v>3257.366673</v>
      </c>
      <c r="BT31" s="64">
        <v>5.3957949999999997</v>
      </c>
      <c r="BU31" s="63">
        <f>Table9187[[#This Row],[الربع الثاني عام 2023م
Quarter 2 2023 السوق الرئيسية
(TASI)]]+Table9187[[#This Row],[الربع الثاني عام 2023م
Quarter 2 2023 السوق الموازية
(NOMU)3]]</f>
        <v>3262.7624679999999</v>
      </c>
      <c r="BV31" s="64">
        <v>3376.5731939999996</v>
      </c>
      <c r="BW31" s="220">
        <v>2.2900050000000003</v>
      </c>
      <c r="BX31" s="220">
        <v>3378.8631989999994</v>
      </c>
      <c r="BY31" s="64">
        <v>2458.9494949999998</v>
      </c>
      <c r="BZ31" s="220">
        <v>2.2579999999999999E-2</v>
      </c>
      <c r="CA31" s="220">
        <v>2458.9720749999997</v>
      </c>
      <c r="CB31" s="64">
        <v>3220.2959900000005</v>
      </c>
      <c r="CC31" s="220">
        <v>0.28492000000000001</v>
      </c>
      <c r="CD31" s="220">
        <f>Table9187[[#This Row],[الربع الأول عام 2024م
Quarter 1 2024 السوق الرئيسية
(TASI)]]+Table9187[[#This Row],[الربع الأول عام 2024م
Quarter 1 2024 السوق الموازية
(NOMU)]]</f>
        <v>3220.5809100000006</v>
      </c>
      <c r="CE31" s="64">
        <v>4556.2746659999993</v>
      </c>
      <c r="CF31" s="220">
        <v>5.1073999999999994E-2</v>
      </c>
      <c r="CG31" s="220">
        <f>Table9187[[#This Row],[الربع الثاني عام 2024م
Quarter 2 2024 السوق الموازية
(NOMU)]]+Table9187[[#This Row],[الربع الثاني عام 2024م
Quarter 2 2024 السوق الرئيسية
(TASI)]]</f>
        <v>4556.3257399999993</v>
      </c>
      <c r="CH31" s="64">
        <v>4731.8888650000008</v>
      </c>
      <c r="CI31" s="220">
        <v>3.1964109999999999</v>
      </c>
      <c r="CJ31" s="220">
        <f>Table9187[[#This Row],[الربع الثالث عام 2024م
Quarter 3 2024 السوق الرئيسية
(TASI)]]+Table9187[[#This Row],[الربع الثالث عام 2024م
Quarter 3 2024 السوق الموازية
(NOMU)]]</f>
        <v>4735.0852760000007</v>
      </c>
      <c r="CK31" s="64">
        <v>4755</v>
      </c>
      <c r="CL31" s="64">
        <v>1</v>
      </c>
      <c r="CM31" s="64">
        <v>4755</v>
      </c>
      <c r="CN31" s="64">
        <v>6200.4326009999995</v>
      </c>
      <c r="CO31" s="64">
        <v>0.59180500000000003</v>
      </c>
      <c r="CP31" s="64">
        <v>6201.0244059999995</v>
      </c>
      <c r="CQ31" s="64">
        <v>5211.6435570000003</v>
      </c>
      <c r="CR31" s="64">
        <v>0.25920599999999999</v>
      </c>
      <c r="CS31" s="64">
        <v>5211.902763</v>
      </c>
      <c r="CT31" s="64">
        <v>3741.7037519999999</v>
      </c>
      <c r="CU31" s="64">
        <v>0.77532000000000001</v>
      </c>
      <c r="CV31" s="64">
        <v>3742.4790720000001</v>
      </c>
    </row>
    <row r="32" spans="2:100" ht="30" customHeight="1" thickBot="1">
      <c r="B32" s="116">
        <f t="shared" si="0"/>
        <v>21</v>
      </c>
      <c r="C32" s="61" t="s">
        <v>611</v>
      </c>
      <c r="D32" s="61" t="s">
        <v>643</v>
      </c>
      <c r="E32" s="62">
        <v>2923</v>
      </c>
      <c r="F32" s="63">
        <v>9.1366754399999994</v>
      </c>
      <c r="G32" s="63">
        <v>2932.1366754400001</v>
      </c>
      <c r="H32" s="63">
        <v>3625</v>
      </c>
      <c r="I32" s="63">
        <v>15.714823009999998</v>
      </c>
      <c r="J32" s="63">
        <v>3640.7148230100001</v>
      </c>
      <c r="K32" s="63">
        <v>4631</v>
      </c>
      <c r="L32" s="63">
        <v>10.0804031</v>
      </c>
      <c r="M32" s="63">
        <v>4641.0804030999998</v>
      </c>
      <c r="N32" s="63">
        <v>3284</v>
      </c>
      <c r="O32" s="63">
        <v>6.3568840199999999</v>
      </c>
      <c r="P32" s="63">
        <v>3290.3568840200001</v>
      </c>
      <c r="Q32" s="64">
        <v>4036.8039030300001</v>
      </c>
      <c r="R32" s="64">
        <v>8.3405590099999998</v>
      </c>
      <c r="S32" s="63">
        <v>4045.1444620400002</v>
      </c>
      <c r="T32" s="64">
        <v>4475.9586420000005</v>
      </c>
      <c r="U32" s="64">
        <v>16.866215220000001</v>
      </c>
      <c r="V32" s="63">
        <v>4492.8248572200009</v>
      </c>
      <c r="W32" s="64">
        <v>11529.674009999999</v>
      </c>
      <c r="X32" s="64">
        <v>28.123641720000002</v>
      </c>
      <c r="Y32" s="63">
        <v>11557.797651719999</v>
      </c>
      <c r="Z32" s="64">
        <v>10109.73881843</v>
      </c>
      <c r="AA32" s="64">
        <v>24.421510930000004</v>
      </c>
      <c r="AB32" s="63">
        <v>10134.16032936</v>
      </c>
      <c r="AC32" s="64">
        <v>5453.2689542200005</v>
      </c>
      <c r="AD32" s="64">
        <v>206.86008934</v>
      </c>
      <c r="AE32" s="63">
        <v>5660.1290435600004</v>
      </c>
      <c r="AF32" s="64">
        <v>7359.4012890499998</v>
      </c>
      <c r="AG32" s="64">
        <v>111.55367763000001</v>
      </c>
      <c r="AH32" s="63">
        <f>SUM(AF32:AG32)</f>
        <v>7470.9549666799994</v>
      </c>
      <c r="AI32" s="64">
        <v>8983.9769338100014</v>
      </c>
      <c r="AJ32" s="64">
        <v>144.73008134</v>
      </c>
      <c r="AK32" s="63">
        <f>SUM(AI32:AJ32)</f>
        <v>9128.7070151500011</v>
      </c>
      <c r="AL32" s="64">
        <v>24452.68789872</v>
      </c>
      <c r="AM32" s="64">
        <v>156.93890734999999</v>
      </c>
      <c r="AN32" s="63">
        <f>SUM(AL32:AM32)</f>
        <v>24609.626806069999</v>
      </c>
      <c r="AO32" s="64">
        <v>46525.837864839996</v>
      </c>
      <c r="AP32" s="64">
        <v>344.37625585000001</v>
      </c>
      <c r="AQ32" s="63">
        <f>SUM(AO32:AP32)</f>
        <v>46870.214120689998</v>
      </c>
      <c r="AR32" s="64">
        <v>41515.747964299997</v>
      </c>
      <c r="AS32" s="64">
        <v>223.92588989999999</v>
      </c>
      <c r="AT32" s="63">
        <f>SUM(AR32:AS32)</f>
        <v>41739.673854199995</v>
      </c>
      <c r="AU32" s="64">
        <v>30293.742032000002</v>
      </c>
      <c r="AV32" s="64">
        <v>153.26540699999998</v>
      </c>
      <c r="AW32" s="63">
        <f>SUM(AU32:AV32)</f>
        <v>30447.007439000001</v>
      </c>
      <c r="AX32" s="64">
        <v>16023.880777000002</v>
      </c>
      <c r="AY32" s="64">
        <v>222.64730299999999</v>
      </c>
      <c r="AZ32" s="63">
        <f>SUM(AX32:AY32)</f>
        <v>16246.528080000002</v>
      </c>
      <c r="BA32" s="64">
        <v>15112.223973</v>
      </c>
      <c r="BB32" s="64">
        <v>272.738249</v>
      </c>
      <c r="BC32" s="63">
        <f>SUM(BA32:BB32)</f>
        <v>15384.962222</v>
      </c>
      <c r="BD32" s="64">
        <v>17274.885472000002</v>
      </c>
      <c r="BE32" s="64">
        <v>464.45191199999999</v>
      </c>
      <c r="BF32" s="64">
        <f t="shared" si="13"/>
        <v>17739.337384000002</v>
      </c>
      <c r="BG32" s="64">
        <v>9640.6131709999991</v>
      </c>
      <c r="BH32" s="64">
        <v>90.372858000000008</v>
      </c>
      <c r="BI32" s="64">
        <f t="shared" si="14"/>
        <v>9730.9860289999997</v>
      </c>
      <c r="BJ32" s="64">
        <v>5302.8791520000004</v>
      </c>
      <c r="BK32" s="64">
        <v>70.132339999999999</v>
      </c>
      <c r="BL32" s="64">
        <f t="shared" si="15"/>
        <v>5373.0114920000005</v>
      </c>
      <c r="BM32" s="64">
        <v>4963.0957070000004</v>
      </c>
      <c r="BN32" s="64">
        <v>133.56056899999999</v>
      </c>
      <c r="BO32" s="64">
        <f t="shared" si="16"/>
        <v>5096.6562760000006</v>
      </c>
      <c r="BP32" s="64">
        <v>3316.1017820000002</v>
      </c>
      <c r="BQ32" s="64">
        <v>73.981776999999994</v>
      </c>
      <c r="BR32" s="63">
        <f>Table9187[[#This Row],[الربع الأول عام 2023م
Quarter 1 2023 السوق الرئيسية
(TASI)]]+Table9187[[#This Row],[الربع الأول عام 2023م
Quarter 1 2023 السوق الموازية
(NOMU)]]</f>
        <v>3390.0835590000002</v>
      </c>
      <c r="BS32" s="64">
        <v>4174.5920150000002</v>
      </c>
      <c r="BT32" s="64">
        <v>75.704040000000006</v>
      </c>
      <c r="BU32" s="63">
        <f>Table9187[[#This Row],[الربع الثاني عام 2023م
Quarter 2 2023 السوق الرئيسية
(TASI)]]+Table9187[[#This Row],[الربع الثاني عام 2023م
Quarter 2 2023 السوق الموازية
(NOMU)3]]</f>
        <v>4250.2960549999998</v>
      </c>
      <c r="BV32" s="64">
        <v>4123.380161</v>
      </c>
      <c r="BW32" s="220">
        <v>47.246404999999996</v>
      </c>
      <c r="BX32" s="220">
        <v>4170.6265659999999</v>
      </c>
      <c r="BY32" s="64">
        <v>5270.4973570000002</v>
      </c>
      <c r="BZ32" s="220">
        <v>50.521495999999999</v>
      </c>
      <c r="CA32" s="220">
        <v>5321.0188530000005</v>
      </c>
      <c r="CB32" s="64">
        <v>7590.5114880000001</v>
      </c>
      <c r="CC32" s="220">
        <v>233.16904199999999</v>
      </c>
      <c r="CD32" s="220">
        <f>Table9187[[#This Row],[الربع الأول عام 2024م
Quarter 1 2024 السوق الرئيسية
(TASI)]]+Table9187[[#This Row],[الربع الأول عام 2024م
Quarter 1 2024 السوق الموازية
(NOMU)]]</f>
        <v>7823.6805299999996</v>
      </c>
      <c r="CE32" s="64">
        <v>3665.473043</v>
      </c>
      <c r="CF32" s="220">
        <v>136.40304900000001</v>
      </c>
      <c r="CG32" s="220">
        <f>Table9187[[#This Row],[الربع الثاني عام 2024م
Quarter 2 2024 السوق الموازية
(NOMU)]]+Table9187[[#This Row],[الربع الثاني عام 2024م
Quarter 2 2024 السوق الرئيسية
(TASI)]]</f>
        <v>3801.876092</v>
      </c>
      <c r="CH32" s="64">
        <v>4685.9823130000004</v>
      </c>
      <c r="CI32" s="220">
        <v>174.213708</v>
      </c>
      <c r="CJ32" s="220">
        <f>Table9187[[#This Row],[الربع الثالث عام 2024م
Quarter 3 2024 السوق الرئيسية
(TASI)]]+Table9187[[#This Row],[الربع الثالث عام 2024م
Quarter 3 2024 السوق الموازية
(NOMU)]]</f>
        <v>4860.1960210000007</v>
      </c>
      <c r="CK32" s="64">
        <v>3380</v>
      </c>
      <c r="CL32" s="64">
        <v>177</v>
      </c>
      <c r="CM32" s="64">
        <v>3557</v>
      </c>
      <c r="CN32" s="64">
        <v>3335.0966690000005</v>
      </c>
      <c r="CO32" s="64">
        <v>105.21291400000001</v>
      </c>
      <c r="CP32" s="64">
        <v>3440.3095830000007</v>
      </c>
      <c r="CQ32" s="64">
        <v>2906.889244</v>
      </c>
      <c r="CR32" s="64">
        <v>78.32405</v>
      </c>
      <c r="CS32" s="64">
        <v>2985.2132940000001</v>
      </c>
      <c r="CT32" s="64">
        <v>3066.9503759999998</v>
      </c>
      <c r="CU32" s="64">
        <v>85.787309999999991</v>
      </c>
      <c r="CV32" s="64">
        <v>3152.7376859999999</v>
      </c>
    </row>
    <row r="33" spans="2:100" ht="30" customHeight="1" thickBot="1">
      <c r="B33" s="116">
        <f t="shared" si="0"/>
        <v>22</v>
      </c>
      <c r="C33" s="61" t="s">
        <v>584</v>
      </c>
      <c r="D33" s="61" t="s">
        <v>996</v>
      </c>
      <c r="E33" s="62" t="s">
        <v>5</v>
      </c>
      <c r="F33" s="63" t="s">
        <v>5</v>
      </c>
      <c r="G33" s="63" t="s">
        <v>5</v>
      </c>
      <c r="H33" s="63" t="s">
        <v>5</v>
      </c>
      <c r="I33" s="63" t="s">
        <v>5</v>
      </c>
      <c r="J33" s="63" t="s">
        <v>5</v>
      </c>
      <c r="K33" s="63" t="s">
        <v>5</v>
      </c>
      <c r="L33" s="63" t="s">
        <v>5</v>
      </c>
      <c r="M33" s="63" t="s">
        <v>5</v>
      </c>
      <c r="N33" s="63" t="s">
        <v>5</v>
      </c>
      <c r="O33" s="63" t="s">
        <v>5</v>
      </c>
      <c r="P33" s="63" t="s">
        <v>5</v>
      </c>
      <c r="Q33" s="64" t="s">
        <v>5</v>
      </c>
      <c r="R33" s="64" t="s">
        <v>5</v>
      </c>
      <c r="S33" s="63" t="s">
        <v>5</v>
      </c>
      <c r="T33" s="64" t="s">
        <v>5</v>
      </c>
      <c r="U33" s="64" t="s">
        <v>5</v>
      </c>
      <c r="V33" s="63" t="s">
        <v>5</v>
      </c>
      <c r="W33" s="64" t="s">
        <v>5</v>
      </c>
      <c r="X33" s="64" t="s">
        <v>5</v>
      </c>
      <c r="Y33" s="63" t="s">
        <v>5</v>
      </c>
      <c r="Z33" s="64" t="s">
        <v>5</v>
      </c>
      <c r="AA33" s="64" t="s">
        <v>5</v>
      </c>
      <c r="AB33" s="63" t="s">
        <v>5</v>
      </c>
      <c r="AC33" s="64" t="s">
        <v>5</v>
      </c>
      <c r="AD33" s="64" t="s">
        <v>5</v>
      </c>
      <c r="AE33" s="63" t="s">
        <v>5</v>
      </c>
      <c r="AF33" s="64" t="s">
        <v>5</v>
      </c>
      <c r="AG33" s="64" t="s">
        <v>5</v>
      </c>
      <c r="AH33" s="63" t="s">
        <v>5</v>
      </c>
      <c r="AI33" s="64" t="s">
        <v>5</v>
      </c>
      <c r="AJ33" s="64" t="s">
        <v>5</v>
      </c>
      <c r="AK33" s="63" t="s">
        <v>5</v>
      </c>
      <c r="AL33" s="64" t="s">
        <v>5</v>
      </c>
      <c r="AM33" s="64" t="s">
        <v>5</v>
      </c>
      <c r="AN33" s="63" t="s">
        <v>5</v>
      </c>
      <c r="AO33" s="64" t="s">
        <v>5</v>
      </c>
      <c r="AP33" s="64" t="s">
        <v>5</v>
      </c>
      <c r="AQ33" s="63" t="s">
        <v>5</v>
      </c>
      <c r="AR33" s="64" t="s">
        <v>5</v>
      </c>
      <c r="AS33" s="64" t="s">
        <v>5</v>
      </c>
      <c r="AT33" s="63" t="s">
        <v>5</v>
      </c>
      <c r="AU33" s="64" t="s">
        <v>5</v>
      </c>
      <c r="AV33" s="64" t="s">
        <v>5</v>
      </c>
      <c r="AW33" s="63" t="s">
        <v>5</v>
      </c>
      <c r="AX33" s="64" t="s">
        <v>5</v>
      </c>
      <c r="AY33" s="64" t="s">
        <v>5</v>
      </c>
      <c r="AZ33" s="63" t="s">
        <v>5</v>
      </c>
      <c r="BA33" s="64" t="s">
        <v>5</v>
      </c>
      <c r="BB33" s="64" t="s">
        <v>5</v>
      </c>
      <c r="BC33" s="63" t="s">
        <v>5</v>
      </c>
      <c r="BD33" s="64">
        <v>1.003E-3</v>
      </c>
      <c r="BE33" s="64">
        <v>0</v>
      </c>
      <c r="BF33" s="64">
        <f t="shared" si="13"/>
        <v>1.003E-3</v>
      </c>
      <c r="BG33" s="64">
        <v>22.741087999999998</v>
      </c>
      <c r="BH33" s="64">
        <v>0</v>
      </c>
      <c r="BI33" s="64">
        <f t="shared" si="14"/>
        <v>22.741087999999998</v>
      </c>
      <c r="BJ33" s="64">
        <v>4.4242919999999994</v>
      </c>
      <c r="BK33" s="64">
        <v>1.1379999999999999E-3</v>
      </c>
      <c r="BL33" s="64">
        <f t="shared" si="15"/>
        <v>4.4254299999999995</v>
      </c>
      <c r="BM33" s="64">
        <v>11.898016999999999</v>
      </c>
      <c r="BN33" s="64">
        <v>3.2899999999999997E-4</v>
      </c>
      <c r="BO33" s="64">
        <f t="shared" si="16"/>
        <v>11.898346</v>
      </c>
      <c r="BP33" s="64">
        <v>21.582896999999999</v>
      </c>
      <c r="BQ33" s="64">
        <v>5.2610000000000001E-3</v>
      </c>
      <c r="BR33" s="63">
        <f>Table9187[[#This Row],[الربع الأول عام 2023م
Quarter 1 2023 السوق الرئيسية
(TASI)]]+Table9187[[#This Row],[الربع الأول عام 2023م
Quarter 1 2023 السوق الموازية
(NOMU)]]</f>
        <v>21.588158</v>
      </c>
      <c r="BS33" s="64">
        <v>486.82114000000001</v>
      </c>
      <c r="BT33" s="64">
        <v>1.2869449999999998</v>
      </c>
      <c r="BU33" s="63">
        <f>Table9187[[#This Row],[الربع الثاني عام 2023م
Quarter 2 2023 السوق الرئيسية
(TASI)]]+Table9187[[#This Row],[الربع الثاني عام 2023م
Quarter 2 2023 السوق الموازية
(NOMU)3]]</f>
        <v>488.10808500000002</v>
      </c>
      <c r="BV33" s="64">
        <v>1164.622194</v>
      </c>
      <c r="BW33" s="220">
        <v>36.821805000000005</v>
      </c>
      <c r="BX33" s="220">
        <v>1201.4439990000001</v>
      </c>
      <c r="BY33" s="64">
        <v>499.39799700000003</v>
      </c>
      <c r="BZ33" s="220">
        <v>1.1363019999999999</v>
      </c>
      <c r="CA33" s="220">
        <v>500.53429900000003</v>
      </c>
      <c r="CB33" s="64">
        <v>2079.379958</v>
      </c>
      <c r="CC33" s="220">
        <v>1.2877269999999998</v>
      </c>
      <c r="CD33" s="220">
        <f>Table9187[[#This Row],[الربع الأول عام 2024م
Quarter 1 2024 السوق الرئيسية
(TASI)]]+Table9187[[#This Row],[الربع الأول عام 2024م
Quarter 1 2024 السوق الموازية
(NOMU)]]</f>
        <v>2080.6676849999999</v>
      </c>
      <c r="CE33" s="64">
        <v>1262.8105580000001</v>
      </c>
      <c r="CF33" s="220">
        <v>2.1188599999999997</v>
      </c>
      <c r="CG33" s="220">
        <f>Table9187[[#This Row],[الربع الثاني عام 2024م
Quarter 2 2024 السوق الموازية
(NOMU)]]+Table9187[[#This Row],[الربع الثاني عام 2024م
Quarter 2 2024 السوق الرئيسية
(TASI)]]</f>
        <v>1264.9294180000002</v>
      </c>
      <c r="CH33" s="64">
        <v>2842.0605859999996</v>
      </c>
      <c r="CI33" s="220">
        <v>0.110572</v>
      </c>
      <c r="CJ33" s="220">
        <f>Table9187[[#This Row],[الربع الثالث عام 2024م
Quarter 3 2024 السوق الرئيسية
(TASI)]]+Table9187[[#This Row],[الربع الثالث عام 2024م
Quarter 3 2024 السوق الموازية
(NOMU)]]</f>
        <v>2842.1711579999997</v>
      </c>
      <c r="CK33" s="64">
        <v>2864</v>
      </c>
      <c r="CL33" s="64">
        <v>10</v>
      </c>
      <c r="CM33" s="64">
        <v>2874</v>
      </c>
      <c r="CN33" s="64">
        <v>2808.9101950000004</v>
      </c>
      <c r="CO33" s="64">
        <v>4.568257</v>
      </c>
      <c r="CP33" s="64">
        <v>2813.4784520000003</v>
      </c>
      <c r="CQ33" s="64">
        <v>2382.4777349999999</v>
      </c>
      <c r="CR33" s="64">
        <v>23.266023999999998</v>
      </c>
      <c r="CS33" s="64">
        <v>2405.743759</v>
      </c>
      <c r="CT33" s="64">
        <v>2360.4186420000001</v>
      </c>
      <c r="CU33" s="64">
        <v>16.024913999999999</v>
      </c>
      <c r="CV33" s="64">
        <v>2376.4435560000002</v>
      </c>
    </row>
    <row r="34" spans="2:100" ht="30" customHeight="1" thickBot="1">
      <c r="B34" s="116">
        <f t="shared" si="0"/>
        <v>23</v>
      </c>
      <c r="C34" s="61" t="s">
        <v>580</v>
      </c>
      <c r="D34" s="61" t="s">
        <v>997</v>
      </c>
      <c r="E34" s="62">
        <v>1569</v>
      </c>
      <c r="F34" s="62">
        <v>2.7287798400000001</v>
      </c>
      <c r="G34" s="62">
        <v>1571.72877984</v>
      </c>
      <c r="H34" s="47">
        <v>599</v>
      </c>
      <c r="I34" s="62">
        <v>0</v>
      </c>
      <c r="J34" s="62">
        <v>599</v>
      </c>
      <c r="K34" s="47">
        <v>812</v>
      </c>
      <c r="L34" s="62">
        <v>0</v>
      </c>
      <c r="M34" s="62">
        <v>812</v>
      </c>
      <c r="N34" s="47">
        <v>554</v>
      </c>
      <c r="O34" s="62">
        <v>5.5118674400000005</v>
      </c>
      <c r="P34" s="62">
        <v>559.51186743999995</v>
      </c>
      <c r="Q34" s="62">
        <v>658.30992392999997</v>
      </c>
      <c r="R34" s="62">
        <v>0</v>
      </c>
      <c r="S34" s="62">
        <v>658.30992392999997</v>
      </c>
      <c r="T34" s="62">
        <v>425.44316700000002</v>
      </c>
      <c r="U34" s="62">
        <v>0</v>
      </c>
      <c r="V34" s="62">
        <v>425.44316700000002</v>
      </c>
      <c r="W34" s="62">
        <v>354.00963454999999</v>
      </c>
      <c r="X34" s="62">
        <v>0</v>
      </c>
      <c r="Y34" s="62">
        <v>354.00963454999999</v>
      </c>
      <c r="Z34" s="62">
        <v>232.89616125000001</v>
      </c>
      <c r="AA34" s="62">
        <v>0</v>
      </c>
      <c r="AB34" s="62">
        <v>232.89616125000001</v>
      </c>
      <c r="AC34" s="62">
        <v>170.57162052000001</v>
      </c>
      <c r="AD34" s="62">
        <v>0</v>
      </c>
      <c r="AE34" s="62">
        <v>170.57162052000001</v>
      </c>
      <c r="AF34" s="62">
        <v>898.73691076</v>
      </c>
      <c r="AG34" s="62">
        <v>0</v>
      </c>
      <c r="AH34" s="62">
        <f>SUM(AF34:AG34)</f>
        <v>898.73691076</v>
      </c>
      <c r="AI34" s="62">
        <v>1785.57733895</v>
      </c>
      <c r="AJ34" s="62">
        <v>0</v>
      </c>
      <c r="AK34" s="62">
        <f>SUM(AI34:AJ34)</f>
        <v>1785.57733895</v>
      </c>
      <c r="AL34" s="62">
        <v>946.4409316</v>
      </c>
      <c r="AM34" s="62">
        <v>0</v>
      </c>
      <c r="AN34" s="62">
        <f>SUM(AL34:AM34)</f>
        <v>946.4409316</v>
      </c>
      <c r="AO34" s="62">
        <v>1428.3638860800002</v>
      </c>
      <c r="AP34" s="62">
        <v>0</v>
      </c>
      <c r="AQ34" s="62">
        <f>SUM(AO34:AP34)</f>
        <v>1428.3638860800002</v>
      </c>
      <c r="AR34" s="62">
        <v>1535.4265780400001</v>
      </c>
      <c r="AS34" s="62">
        <v>0</v>
      </c>
      <c r="AT34" s="62">
        <f>SUM(AR34:AS34)</f>
        <v>1535.4265780400001</v>
      </c>
      <c r="AU34" s="62">
        <v>1793.087205</v>
      </c>
      <c r="AV34" s="62">
        <v>4.1920979999999997</v>
      </c>
      <c r="AW34" s="62">
        <f>SUM(AU34:AV34)</f>
        <v>1797.279303</v>
      </c>
      <c r="AX34" s="62">
        <v>1189.545936</v>
      </c>
      <c r="AY34" s="62">
        <v>23.878994000000002</v>
      </c>
      <c r="AZ34" s="62">
        <f>SUM(AX34:AY34)</f>
        <v>1213.4249299999999</v>
      </c>
      <c r="BA34" s="62">
        <v>1989.717823</v>
      </c>
      <c r="BB34" s="62">
        <v>14.296994</v>
      </c>
      <c r="BC34" s="62">
        <f>SUM(BA34:BB34)</f>
        <v>2004.014817</v>
      </c>
      <c r="BD34" s="62">
        <v>7754.1288729999997</v>
      </c>
      <c r="BE34" s="62">
        <v>14.971242</v>
      </c>
      <c r="BF34" s="62">
        <f t="shared" si="13"/>
        <v>7769.1001149999993</v>
      </c>
      <c r="BG34" s="62">
        <v>5485.4943480000002</v>
      </c>
      <c r="BH34" s="62">
        <v>3.57308</v>
      </c>
      <c r="BI34" s="62">
        <f t="shared" si="14"/>
        <v>5489.0674280000003</v>
      </c>
      <c r="BJ34" s="62">
        <v>3782.8568430000005</v>
      </c>
      <c r="BK34" s="62">
        <v>2.4407999999999999E-2</v>
      </c>
      <c r="BL34" s="62">
        <f t="shared" si="15"/>
        <v>3782.8812510000007</v>
      </c>
      <c r="BM34" s="62">
        <v>2516.76503</v>
      </c>
      <c r="BN34" s="62">
        <v>0.46401900000000001</v>
      </c>
      <c r="BO34" s="62">
        <f t="shared" si="16"/>
        <v>2517.229049</v>
      </c>
      <c r="BP34" s="62">
        <v>3301.97361</v>
      </c>
      <c r="BQ34" s="62">
        <v>3.8041840000000002</v>
      </c>
      <c r="BR34" s="62">
        <f>Table9187[[#This Row],[الربع الأول عام 2023م
Quarter 1 2023 السوق الرئيسية
(TASI)]]+Table9187[[#This Row],[الربع الأول عام 2023م
Quarter 1 2023 السوق الموازية
(NOMU)]]</f>
        <v>3305.7777940000001</v>
      </c>
      <c r="BS34" s="64">
        <v>2857.2157830000001</v>
      </c>
      <c r="BT34" s="64">
        <v>8.9267299999999992</v>
      </c>
      <c r="BU34" s="63">
        <f>Table9187[[#This Row],[الربع الثاني عام 2023م
Quarter 2 2023 السوق الرئيسية
(TASI)]]+Table9187[[#This Row],[الربع الثاني عام 2023م
Quarter 2 2023 السوق الموازية
(NOMU)3]]</f>
        <v>2866.1425130000002</v>
      </c>
      <c r="BV34" s="64">
        <v>2660.3942010000001</v>
      </c>
      <c r="BW34" s="220">
        <v>2.5266920000000002</v>
      </c>
      <c r="BX34" s="220">
        <v>2662.920893</v>
      </c>
      <c r="BY34" s="64">
        <v>3125.7754500000001</v>
      </c>
      <c r="BZ34" s="220">
        <v>3.928185</v>
      </c>
      <c r="CA34" s="220">
        <v>3129.7036350000003</v>
      </c>
      <c r="CB34" s="64">
        <v>2811.7715090000002</v>
      </c>
      <c r="CC34" s="220">
        <v>3.8445469999999999</v>
      </c>
      <c r="CD34" s="220">
        <f>Table9187[[#This Row],[الربع الأول عام 2024م
Quarter 1 2024 السوق الرئيسية
(TASI)]]+Table9187[[#This Row],[الربع الأول عام 2024م
Quarter 1 2024 السوق الموازية
(NOMU)]]</f>
        <v>2815.6160560000003</v>
      </c>
      <c r="CE34" s="64">
        <v>2679.0092</v>
      </c>
      <c r="CF34" s="220">
        <v>16.606948000000003</v>
      </c>
      <c r="CG34" s="220">
        <f>Table9187[[#This Row],[الربع الثاني عام 2024م
Quarter 2 2024 السوق الموازية
(NOMU)]]+Table9187[[#This Row],[الربع الثاني عام 2024م
Quarter 2 2024 السوق الرئيسية
(TASI)]]</f>
        <v>2695.6161480000001</v>
      </c>
      <c r="CH34" s="64">
        <v>1872.0113199999998</v>
      </c>
      <c r="CI34" s="220">
        <v>8.7497439999999997</v>
      </c>
      <c r="CJ34" s="220">
        <f>Table9187[[#This Row],[الربع الثالث عام 2024م
Quarter 3 2024 السوق الرئيسية
(TASI)]]+Table9187[[#This Row],[الربع الثالث عام 2024م
Quarter 3 2024 السوق الموازية
(NOMU)]]</f>
        <v>1880.7610639999998</v>
      </c>
      <c r="CK34" s="64">
        <v>1657</v>
      </c>
      <c r="CL34" s="64">
        <v>8</v>
      </c>
      <c r="CM34" s="64">
        <v>1664</v>
      </c>
      <c r="CN34" s="64">
        <v>2355.2997970000001</v>
      </c>
      <c r="CO34" s="64">
        <v>2.2746360000000001</v>
      </c>
      <c r="CP34" s="64">
        <v>2357.5744330000002</v>
      </c>
      <c r="CQ34" s="64">
        <v>2285.72399</v>
      </c>
      <c r="CR34" s="64">
        <v>9.4942309999999992</v>
      </c>
      <c r="CS34" s="64">
        <v>2295.2182210000001</v>
      </c>
      <c r="CT34" s="64">
        <v>2770.5224069999999</v>
      </c>
      <c r="CU34" s="64">
        <v>6.5739179999999999</v>
      </c>
      <c r="CV34" s="64">
        <v>2777.096325</v>
      </c>
    </row>
    <row r="35" spans="2:100" ht="30" customHeight="1" thickBot="1">
      <c r="B35" s="116">
        <f t="shared" si="0"/>
        <v>24</v>
      </c>
      <c r="C35" s="61" t="s">
        <v>999</v>
      </c>
      <c r="D35" s="41" t="s">
        <v>1000</v>
      </c>
      <c r="E35" s="64" t="s">
        <v>5</v>
      </c>
      <c r="F35" s="64" t="s">
        <v>5</v>
      </c>
      <c r="G35" s="64" t="s">
        <v>5</v>
      </c>
      <c r="H35" s="64" t="s">
        <v>5</v>
      </c>
      <c r="I35" s="64" t="s">
        <v>5</v>
      </c>
      <c r="J35" s="64" t="s">
        <v>5</v>
      </c>
      <c r="K35" s="64" t="s">
        <v>5</v>
      </c>
      <c r="L35" s="64" t="s">
        <v>5</v>
      </c>
      <c r="M35" s="64" t="s">
        <v>5</v>
      </c>
      <c r="N35" s="64" t="s">
        <v>5</v>
      </c>
      <c r="O35" s="64" t="s">
        <v>5</v>
      </c>
      <c r="P35" s="64" t="s">
        <v>5</v>
      </c>
      <c r="Q35" s="64" t="s">
        <v>5</v>
      </c>
      <c r="R35" s="64" t="s">
        <v>5</v>
      </c>
      <c r="S35" s="64" t="s">
        <v>5</v>
      </c>
      <c r="T35" s="64" t="s">
        <v>5</v>
      </c>
      <c r="U35" s="64" t="s">
        <v>5</v>
      </c>
      <c r="V35" s="64" t="s">
        <v>5</v>
      </c>
      <c r="W35" s="64" t="s">
        <v>5</v>
      </c>
      <c r="X35" s="64" t="s">
        <v>5</v>
      </c>
      <c r="Y35" s="64" t="s">
        <v>5</v>
      </c>
      <c r="Z35" s="64" t="s">
        <v>5</v>
      </c>
      <c r="AA35" s="64" t="s">
        <v>5</v>
      </c>
      <c r="AB35" s="64" t="s">
        <v>5</v>
      </c>
      <c r="AC35" s="64" t="s">
        <v>5</v>
      </c>
      <c r="AD35" s="64" t="s">
        <v>5</v>
      </c>
      <c r="AE35" s="64" t="s">
        <v>5</v>
      </c>
      <c r="AF35" s="64" t="s">
        <v>5</v>
      </c>
      <c r="AG35" s="64" t="s">
        <v>5</v>
      </c>
      <c r="AH35" s="64" t="s">
        <v>5</v>
      </c>
      <c r="AI35" s="64" t="s">
        <v>5</v>
      </c>
      <c r="AJ35" s="64" t="s">
        <v>5</v>
      </c>
      <c r="AK35" s="64" t="s">
        <v>5</v>
      </c>
      <c r="AL35" s="64" t="s">
        <v>5</v>
      </c>
      <c r="AM35" s="64" t="s">
        <v>5</v>
      </c>
      <c r="AN35" s="64" t="s">
        <v>5</v>
      </c>
      <c r="AO35" s="64" t="s">
        <v>5</v>
      </c>
      <c r="AP35" s="64" t="s">
        <v>5</v>
      </c>
      <c r="AQ35" s="64" t="s">
        <v>5</v>
      </c>
      <c r="AR35" s="64" t="s">
        <v>5</v>
      </c>
      <c r="AS35" s="64" t="s">
        <v>5</v>
      </c>
      <c r="AT35" s="64" t="s">
        <v>5</v>
      </c>
      <c r="AU35" s="64" t="s">
        <v>5</v>
      </c>
      <c r="AV35" s="64" t="s">
        <v>5</v>
      </c>
      <c r="AW35" s="64" t="s">
        <v>5</v>
      </c>
      <c r="AX35" s="64" t="s">
        <v>5</v>
      </c>
      <c r="AY35" s="64" t="s">
        <v>5</v>
      </c>
      <c r="AZ35" s="64" t="s">
        <v>5</v>
      </c>
      <c r="BA35" s="64" t="s">
        <v>5</v>
      </c>
      <c r="BB35" s="64" t="s">
        <v>5</v>
      </c>
      <c r="BC35" s="64" t="s">
        <v>5</v>
      </c>
      <c r="BD35" s="64" t="s">
        <v>5</v>
      </c>
      <c r="BE35" s="64" t="s">
        <v>5</v>
      </c>
      <c r="BF35" s="64" t="s">
        <v>5</v>
      </c>
      <c r="BG35" s="64" t="s">
        <v>5</v>
      </c>
      <c r="BH35" s="64" t="s">
        <v>5</v>
      </c>
      <c r="BI35" s="64" t="s">
        <v>5</v>
      </c>
      <c r="BJ35" s="64" t="s">
        <v>5</v>
      </c>
      <c r="BK35" s="64" t="s">
        <v>5</v>
      </c>
      <c r="BL35" s="64" t="s">
        <v>5</v>
      </c>
      <c r="BM35" s="64" t="s">
        <v>5</v>
      </c>
      <c r="BN35" s="64" t="s">
        <v>5</v>
      </c>
      <c r="BO35" s="64" t="s">
        <v>5</v>
      </c>
      <c r="BP35" s="64" t="s">
        <v>5</v>
      </c>
      <c r="BQ35" s="64" t="s">
        <v>5</v>
      </c>
      <c r="BR35" s="63" t="s">
        <v>5</v>
      </c>
      <c r="BS35" s="64">
        <v>8.5899999999999995E-4</v>
      </c>
      <c r="BT35" s="64">
        <v>0</v>
      </c>
      <c r="BU35" s="63">
        <f>Table9187[[#This Row],[الربع الثاني عام 2023م
Quarter 2 2023 السوق الرئيسية
(TASI)]]+Table9187[[#This Row],[الربع الثاني عام 2023م
Quarter 2 2023 السوق الموازية
(NOMU)3]]</f>
        <v>8.5899999999999995E-4</v>
      </c>
      <c r="BV35" s="63">
        <v>235.02758299999999</v>
      </c>
      <c r="BW35" s="63">
        <v>7.4350000000000006E-3</v>
      </c>
      <c r="BX35" s="63">
        <v>235.03501799999998</v>
      </c>
      <c r="BY35" s="64">
        <v>814.19345199999998</v>
      </c>
      <c r="BZ35" s="220">
        <v>2.5408970000000002</v>
      </c>
      <c r="CA35" s="220">
        <v>816.73434899999995</v>
      </c>
      <c r="CB35" s="64">
        <v>1990.1271649999999</v>
      </c>
      <c r="CC35" s="220">
        <v>9.2011210000000005</v>
      </c>
      <c r="CD35" s="220">
        <f>Table9187[[#This Row],[الربع الأول عام 2024م
Quarter 1 2024 السوق الرئيسية
(TASI)]]+Table9187[[#This Row],[الربع الأول عام 2024م
Quarter 1 2024 السوق الموازية
(NOMU)]]</f>
        <v>1999.3282859999999</v>
      </c>
      <c r="CE35" s="64">
        <v>1440.845675</v>
      </c>
      <c r="CF35" s="220">
        <v>6.3478310000000002</v>
      </c>
      <c r="CG35" s="220">
        <f>Table9187[[#This Row],[الربع الثاني عام 2024م
Quarter 2 2024 السوق الموازية
(NOMU)]]+Table9187[[#This Row],[الربع الثاني عام 2024م
Quarter 2 2024 السوق الرئيسية
(TASI)]]</f>
        <v>1447.1935060000001</v>
      </c>
      <c r="CH35" s="64">
        <v>1649.3253990000001</v>
      </c>
      <c r="CI35" s="220">
        <v>5.4854469999999997</v>
      </c>
      <c r="CJ35" s="220">
        <f>Table9187[[#This Row],[الربع الثالث عام 2024م
Quarter 3 2024 السوق الرئيسية
(TASI)]]+Table9187[[#This Row],[الربع الثالث عام 2024م
Quarter 3 2024 السوق الموازية
(NOMU)]]</f>
        <v>1654.8108460000001</v>
      </c>
      <c r="CK35" s="64">
        <v>1571</v>
      </c>
      <c r="CL35" s="64">
        <v>24</v>
      </c>
      <c r="CM35" s="64">
        <v>1596</v>
      </c>
      <c r="CN35" s="64">
        <v>1507.3400799999999</v>
      </c>
      <c r="CO35" s="64">
        <v>7.5683290000000003</v>
      </c>
      <c r="CP35" s="64">
        <v>1514.9084089999999</v>
      </c>
      <c r="CQ35" s="64">
        <v>2086.414503</v>
      </c>
      <c r="CR35" s="64">
        <v>5.5306940000000004</v>
      </c>
      <c r="CS35" s="64">
        <v>2091.945197</v>
      </c>
      <c r="CT35" s="64">
        <v>2686.6323440000001</v>
      </c>
      <c r="CU35" s="64">
        <v>3.1518870000000003</v>
      </c>
      <c r="CV35" s="64">
        <v>2689.7842310000001</v>
      </c>
    </row>
    <row r="36" spans="2:100" ht="30" customHeight="1" thickBot="1">
      <c r="B36" s="116">
        <f t="shared" si="0"/>
        <v>25</v>
      </c>
      <c r="C36" s="61" t="s">
        <v>994</v>
      </c>
      <c r="D36" s="319" t="s">
        <v>995</v>
      </c>
      <c r="E36" s="273" t="s">
        <v>5</v>
      </c>
      <c r="F36" s="273" t="s">
        <v>5</v>
      </c>
      <c r="G36" s="273">
        <v>0</v>
      </c>
      <c r="H36" s="273" t="s">
        <v>5</v>
      </c>
      <c r="I36" s="273" t="s">
        <v>5</v>
      </c>
      <c r="J36" s="273">
        <v>0</v>
      </c>
      <c r="K36" s="273" t="s">
        <v>5</v>
      </c>
      <c r="L36" s="273" t="s">
        <v>5</v>
      </c>
      <c r="M36" s="273">
        <v>0</v>
      </c>
      <c r="N36" s="273" t="s">
        <v>5</v>
      </c>
      <c r="O36" s="273" t="s">
        <v>5</v>
      </c>
      <c r="P36" s="273">
        <v>0</v>
      </c>
      <c r="Q36" s="220">
        <v>8.0285008199999996</v>
      </c>
      <c r="R36" s="220">
        <v>0</v>
      </c>
      <c r="S36" s="220">
        <v>8.0285008199999996</v>
      </c>
      <c r="T36" s="220">
        <v>393.05414903000002</v>
      </c>
      <c r="U36" s="220">
        <v>0</v>
      </c>
      <c r="V36" s="220">
        <v>393.05414903000002</v>
      </c>
      <c r="W36" s="220">
        <v>893.25841579999997</v>
      </c>
      <c r="X36" s="220">
        <v>0</v>
      </c>
      <c r="Y36" s="220">
        <v>893.25841579999997</v>
      </c>
      <c r="Z36" s="220">
        <v>801.19229986000005</v>
      </c>
      <c r="AA36" s="220">
        <v>0</v>
      </c>
      <c r="AB36" s="220">
        <v>801.19229986000005</v>
      </c>
      <c r="AC36" s="220">
        <v>1331.28960254</v>
      </c>
      <c r="AD36" s="220">
        <v>0.9564975</v>
      </c>
      <c r="AE36" s="220">
        <v>1332.2461000400001</v>
      </c>
      <c r="AF36" s="220">
        <v>1158.9662573199998</v>
      </c>
      <c r="AG36" s="220">
        <v>0</v>
      </c>
      <c r="AH36" s="220">
        <f>SUM(AF36:AG36)</f>
        <v>1158.9662573199998</v>
      </c>
      <c r="AI36" s="220">
        <v>738.51663916999996</v>
      </c>
      <c r="AJ36" s="220">
        <v>0</v>
      </c>
      <c r="AK36" s="220">
        <f>SUM(AI36:AJ36)</f>
        <v>738.51663916999996</v>
      </c>
      <c r="AL36" s="220">
        <v>1636.79051463</v>
      </c>
      <c r="AM36" s="220">
        <v>2.4E-2</v>
      </c>
      <c r="AN36" s="220">
        <f>SUM(AL36:AM36)</f>
        <v>1636.8145146299998</v>
      </c>
      <c r="AO36" s="220">
        <v>1377.2688235200001</v>
      </c>
      <c r="AP36" s="220">
        <v>0</v>
      </c>
      <c r="AQ36" s="220">
        <f>SUM(AO36:AP36)</f>
        <v>1377.2688235200001</v>
      </c>
      <c r="AR36" s="220">
        <v>1309.3883714399999</v>
      </c>
      <c r="AS36" s="220">
        <v>0</v>
      </c>
      <c r="AT36" s="220">
        <f>SUM(AR36:AS36)</f>
        <v>1309.3883714399999</v>
      </c>
      <c r="AU36" s="220">
        <v>2160.92947</v>
      </c>
      <c r="AV36" s="220">
        <v>98.864932999999994</v>
      </c>
      <c r="AW36" s="220">
        <f>SUM(AU36:AV36)</f>
        <v>2259.7944029999999</v>
      </c>
      <c r="AX36" s="220">
        <v>1591.003477</v>
      </c>
      <c r="AY36" s="220">
        <v>10.582452</v>
      </c>
      <c r="AZ36" s="220">
        <f>SUM(AX36:AY36)</f>
        <v>1601.5859290000001</v>
      </c>
      <c r="BA36" s="220">
        <v>3855.1930229999998</v>
      </c>
      <c r="BB36" s="220">
        <v>2.832881</v>
      </c>
      <c r="BC36" s="220">
        <f>SUM(BA36:BB36)</f>
        <v>3858.0259039999996</v>
      </c>
      <c r="BD36" s="220">
        <v>3802.9388090000002</v>
      </c>
      <c r="BE36" s="220">
        <v>54.168946000000005</v>
      </c>
      <c r="BF36" s="220">
        <f>SUM(BD36:BE36)</f>
        <v>3857.107755</v>
      </c>
      <c r="BG36" s="220">
        <v>2717.4097160000001</v>
      </c>
      <c r="BH36" s="220">
        <v>22.809530999999996</v>
      </c>
      <c r="BI36" s="220">
        <f>SUM(BG36:BH36)</f>
        <v>2740.219247</v>
      </c>
      <c r="BJ36" s="220">
        <v>3058.2793449999999</v>
      </c>
      <c r="BK36" s="220">
        <v>13.690488</v>
      </c>
      <c r="BL36" s="220">
        <f>SUM(BJ36:BK36)</f>
        <v>3071.9698330000001</v>
      </c>
      <c r="BM36" s="220">
        <v>2468.818542</v>
      </c>
      <c r="BN36" s="220">
        <v>28.469780999999998</v>
      </c>
      <c r="BO36" s="220">
        <f>BM36+BN36</f>
        <v>2497.2883229999998</v>
      </c>
      <c r="BP36" s="220">
        <v>1732.3021960000001</v>
      </c>
      <c r="BQ36" s="220">
        <v>5.8947900000000004</v>
      </c>
      <c r="BR36" s="220">
        <f>Table9187[[#This Row],[الربع الأول عام 2023م
Quarter 1 2023 السوق الرئيسية
(TASI)]]+Table9187[[#This Row],[الربع الأول عام 2023م
Quarter 1 2023 السوق الموازية
(NOMU)]]</f>
        <v>1738.1969860000002</v>
      </c>
      <c r="BS36" s="220">
        <v>3206.731421</v>
      </c>
      <c r="BT36" s="220">
        <v>62.674816</v>
      </c>
      <c r="BU36" s="220">
        <f>Table9187[[#This Row],[الربع الثاني عام 2023م
Quarter 2 2023 السوق الرئيسية
(TASI)]]+Table9187[[#This Row],[الربع الثاني عام 2023م
Quarter 2 2023 السوق الموازية
(NOMU)3]]</f>
        <v>3269.4062370000001</v>
      </c>
      <c r="BV36" s="220">
        <v>3361.9084889999999</v>
      </c>
      <c r="BW36" s="220">
        <v>13.487697999999998</v>
      </c>
      <c r="BX36" s="220">
        <v>3375.3961869999998</v>
      </c>
      <c r="BY36" s="64">
        <v>2924.188521</v>
      </c>
      <c r="BZ36" s="220">
        <v>12.985868</v>
      </c>
      <c r="CA36" s="220">
        <v>2937.1743890000002</v>
      </c>
      <c r="CB36" s="64">
        <v>2795.9489840000001</v>
      </c>
      <c r="CC36" s="220">
        <v>12.957757000000001</v>
      </c>
      <c r="CD36" s="220">
        <f>Table9187[[#This Row],[الربع الأول عام 2024م
Quarter 1 2024 السوق الرئيسية
(TASI)]]+Table9187[[#This Row],[الربع الأول عام 2024م
Quarter 1 2024 السوق الموازية
(NOMU)]]</f>
        <v>2808.9067410000002</v>
      </c>
      <c r="CE36" s="64">
        <v>2403.7990800000002</v>
      </c>
      <c r="CF36" s="220">
        <v>11.797372999999999</v>
      </c>
      <c r="CG36" s="220">
        <f>Table9187[[#This Row],[الربع الثاني عام 2024م
Quarter 2 2024 السوق الموازية
(NOMU)]]+Table9187[[#This Row],[الربع الثاني عام 2024م
Quarter 2 2024 السوق الرئيسية
(TASI)]]</f>
        <v>2415.5964530000001</v>
      </c>
      <c r="CH36" s="64">
        <v>3170.2329920000002</v>
      </c>
      <c r="CI36" s="220">
        <v>19.903110000000002</v>
      </c>
      <c r="CJ36" s="220">
        <f>Table9187[[#This Row],[الربع الثالث عام 2024م
Quarter 3 2024 السوق الرئيسية
(TASI)]]+Table9187[[#This Row],[الربع الثالث عام 2024م
Quarter 3 2024 السوق الموازية
(NOMU)]]</f>
        <v>3190.1361020000004</v>
      </c>
      <c r="CK36" s="64">
        <v>1976</v>
      </c>
      <c r="CL36" s="64">
        <v>37</v>
      </c>
      <c r="CM36" s="64">
        <v>2014</v>
      </c>
      <c r="CN36" s="64">
        <v>2823.695322</v>
      </c>
      <c r="CO36" s="64">
        <v>5.074471</v>
      </c>
      <c r="CP36" s="64">
        <v>2828.7697929999999</v>
      </c>
      <c r="CQ36" s="64">
        <v>1959.3116839999998</v>
      </c>
      <c r="CR36" s="64">
        <v>4.2948140000000006</v>
      </c>
      <c r="CS36" s="64">
        <v>1963.6064979999999</v>
      </c>
      <c r="CT36" s="64">
        <v>1473.4080849999998</v>
      </c>
      <c r="CU36" s="64">
        <v>2.4237410000000001</v>
      </c>
      <c r="CV36" s="64">
        <v>1475.8318259999999</v>
      </c>
    </row>
    <row r="37" spans="2:100" ht="30" customHeight="1" thickBot="1">
      <c r="B37" s="116">
        <f t="shared" si="0"/>
        <v>26</v>
      </c>
      <c r="C37" s="61" t="s">
        <v>489</v>
      </c>
      <c r="D37" s="61" t="s">
        <v>998</v>
      </c>
      <c r="E37" s="62">
        <v>711</v>
      </c>
      <c r="F37" s="63">
        <v>0.41661293999999999</v>
      </c>
      <c r="G37" s="63">
        <v>711.41661294000005</v>
      </c>
      <c r="H37" s="63">
        <v>2970</v>
      </c>
      <c r="I37" s="63">
        <v>0.67951435999999998</v>
      </c>
      <c r="J37" s="63">
        <v>2970.6795143600002</v>
      </c>
      <c r="K37" s="63">
        <v>2022</v>
      </c>
      <c r="L37" s="63">
        <v>0.73700100000000002</v>
      </c>
      <c r="M37" s="63">
        <v>2022.737001</v>
      </c>
      <c r="N37" s="63">
        <v>1603</v>
      </c>
      <c r="O37" s="63">
        <v>0.51616371000000005</v>
      </c>
      <c r="P37" s="63">
        <v>1603.51616371</v>
      </c>
      <c r="Q37" s="64">
        <v>2143.5139844699997</v>
      </c>
      <c r="R37" s="64">
        <v>2.50840627</v>
      </c>
      <c r="S37" s="63">
        <v>2146.0223907399995</v>
      </c>
      <c r="T37" s="64">
        <v>1551.1086813000002</v>
      </c>
      <c r="U37" s="64">
        <v>0.44349499999999997</v>
      </c>
      <c r="V37" s="63">
        <v>1551.5521763000002</v>
      </c>
      <c r="W37" s="64">
        <v>1200.2702933</v>
      </c>
      <c r="X37" s="64">
        <v>4.0638670000000002E-2</v>
      </c>
      <c r="Y37" s="63">
        <v>1200.31093197</v>
      </c>
      <c r="Z37" s="64">
        <v>1150.9688987499999</v>
      </c>
      <c r="AA37" s="64">
        <v>0.47880353000000003</v>
      </c>
      <c r="AB37" s="63">
        <v>1151.4477022799999</v>
      </c>
      <c r="AC37" s="64">
        <v>1333.5566407200001</v>
      </c>
      <c r="AD37" s="64">
        <v>9.3677079699999997</v>
      </c>
      <c r="AE37" s="63">
        <v>1342.9243486900002</v>
      </c>
      <c r="AF37" s="64">
        <v>3290.6486377600004</v>
      </c>
      <c r="AG37" s="64">
        <v>1.1667734599999999</v>
      </c>
      <c r="AH37" s="63">
        <f>SUM(AF37:AG37)</f>
        <v>3291.8154112200004</v>
      </c>
      <c r="AI37" s="64">
        <v>3109.7819605300001</v>
      </c>
      <c r="AJ37" s="64">
        <v>13.975034989999997</v>
      </c>
      <c r="AK37" s="63">
        <f>SUM(AI37:AJ37)</f>
        <v>3123.7569955200001</v>
      </c>
      <c r="AL37" s="64">
        <v>9951.4745819599993</v>
      </c>
      <c r="AM37" s="64">
        <v>72.696788799999993</v>
      </c>
      <c r="AN37" s="63">
        <f>SUM(AL37:AM37)</f>
        <v>10024.171370759999</v>
      </c>
      <c r="AO37" s="64">
        <v>14354.892661219998</v>
      </c>
      <c r="AP37" s="64">
        <v>87.049691799999991</v>
      </c>
      <c r="AQ37" s="63">
        <f>SUM(AO37:AP37)</f>
        <v>14441.942353019998</v>
      </c>
      <c r="AR37" s="64">
        <v>21292.867020589998</v>
      </c>
      <c r="AS37" s="64">
        <v>25.018199199999998</v>
      </c>
      <c r="AT37" s="63">
        <f>SUM(AR37:AS37)</f>
        <v>21317.885219789998</v>
      </c>
      <c r="AU37" s="64">
        <v>15002.310502</v>
      </c>
      <c r="AV37" s="64">
        <v>50.042850000000001</v>
      </c>
      <c r="AW37" s="63">
        <f>SUM(AU37:AV37)</f>
        <v>15052.353352</v>
      </c>
      <c r="AX37" s="64">
        <v>8877.8101960000004</v>
      </c>
      <c r="AY37" s="64">
        <v>19.134867</v>
      </c>
      <c r="AZ37" s="63">
        <f>SUM(AX37:AY37)</f>
        <v>8896.945063000001</v>
      </c>
      <c r="BA37" s="64">
        <v>8738.5424089999997</v>
      </c>
      <c r="BB37" s="64">
        <v>92.447550000000007</v>
      </c>
      <c r="BC37" s="63">
        <f>SUM(BA37:BB37)</f>
        <v>8830.9899590000005</v>
      </c>
      <c r="BD37" s="64">
        <v>9082.0849070000004</v>
      </c>
      <c r="BE37" s="64">
        <v>77.369333999999995</v>
      </c>
      <c r="BF37" s="64">
        <f>SUM(BD37:BE37)</f>
        <v>9159.4542410000013</v>
      </c>
      <c r="BG37" s="64">
        <v>10871.349118</v>
      </c>
      <c r="BH37" s="64">
        <v>24.478975999999996</v>
      </c>
      <c r="BI37" s="64">
        <f>SUM(BG37:BH37)</f>
        <v>10895.828094</v>
      </c>
      <c r="BJ37" s="64">
        <v>8438.871975</v>
      </c>
      <c r="BK37" s="64">
        <v>96.073549</v>
      </c>
      <c r="BL37" s="64">
        <f>SUM(BJ37:BK37)</f>
        <v>8534.9455240000007</v>
      </c>
      <c r="BM37" s="63">
        <v>6805.249835999999</v>
      </c>
      <c r="BN37" s="63">
        <v>34.576295000000002</v>
      </c>
      <c r="BO37" s="63">
        <f>BM37+BN37</f>
        <v>6839.8261309999989</v>
      </c>
      <c r="BP37" s="63">
        <v>5200.1796210000002</v>
      </c>
      <c r="BQ37" s="63">
        <v>29.509943</v>
      </c>
      <c r="BR37" s="63">
        <f>Table9187[[#This Row],[الربع الأول عام 2023م
Quarter 1 2023 السوق الرئيسية
(TASI)]]+Table9187[[#This Row],[الربع الأول عام 2023م
Quarter 1 2023 السوق الموازية
(NOMU)]]</f>
        <v>5229.6895640000002</v>
      </c>
      <c r="BS37" s="63">
        <v>7338.0806900000007</v>
      </c>
      <c r="BT37" s="63">
        <v>48.944559999999996</v>
      </c>
      <c r="BU37" s="63">
        <f>Table9187[[#This Row],[الربع الثاني عام 2023م
Quarter 2 2023 السوق الرئيسية
(TASI)]]+Table9187[[#This Row],[الربع الثاني عام 2023م
Quarter 2 2023 السوق الموازية
(NOMU)3]]</f>
        <v>7387.0252500000006</v>
      </c>
      <c r="BV37" s="63">
        <v>6568.4524450000008</v>
      </c>
      <c r="BW37" s="220">
        <v>83.120250999999996</v>
      </c>
      <c r="BX37" s="220">
        <v>6651.5726960000011</v>
      </c>
      <c r="BY37" s="64">
        <v>4440.2016249999997</v>
      </c>
      <c r="BZ37" s="220">
        <v>35.995646999999998</v>
      </c>
      <c r="CA37" s="220">
        <v>4476.1972719999994</v>
      </c>
      <c r="CB37" s="220">
        <v>4791.5215639999997</v>
      </c>
      <c r="CC37" s="220">
        <v>41.753708000000003</v>
      </c>
      <c r="CD37" s="220">
        <f>Table9187[[#This Row],[الربع الأول عام 2024م
Quarter 1 2024 السوق الرئيسية
(TASI)]]+Table9187[[#This Row],[الربع الأول عام 2024م
Quarter 1 2024 السوق الموازية
(NOMU)]]</f>
        <v>4833.2752719999999</v>
      </c>
      <c r="CE37" s="220">
        <v>2374.5625490000002</v>
      </c>
      <c r="CF37" s="220">
        <v>85.088735999999997</v>
      </c>
      <c r="CG37" s="220">
        <f>Table9187[[#This Row],[الربع الثاني عام 2024م
Quarter 2 2024 السوق الموازية
(NOMU)]]+Table9187[[#This Row],[الربع الثاني عام 2024م
Quarter 2 2024 السوق الرئيسية
(TASI)]]</f>
        <v>2459.6512850000004</v>
      </c>
      <c r="CH37" s="64">
        <v>2358.0468310000001</v>
      </c>
      <c r="CI37" s="220">
        <v>30.736443000000001</v>
      </c>
      <c r="CJ37" s="220">
        <f>Table9187[[#This Row],[الربع الثالث عام 2024م
Quarter 3 2024 السوق الرئيسية
(TASI)]]+Table9187[[#This Row],[الربع الثالث عام 2024م
Quarter 3 2024 السوق الموازية
(NOMU)]]</f>
        <v>2388.7832739999999</v>
      </c>
      <c r="CK37" s="64">
        <v>2209</v>
      </c>
      <c r="CL37" s="64">
        <v>98</v>
      </c>
      <c r="CM37" s="64">
        <v>2307</v>
      </c>
      <c r="CN37" s="64">
        <v>2169.611809</v>
      </c>
      <c r="CO37" s="64">
        <v>28.586542999999999</v>
      </c>
      <c r="CP37" s="64">
        <v>2198.1983519999999</v>
      </c>
      <c r="CQ37" s="64">
        <v>1444.8284719999999</v>
      </c>
      <c r="CR37" s="64">
        <v>16.184813999999999</v>
      </c>
      <c r="CS37" s="64">
        <v>1461.0132859999999</v>
      </c>
      <c r="CT37" s="64">
        <v>1517.9051460000001</v>
      </c>
      <c r="CU37" s="64">
        <v>25.019646000000002</v>
      </c>
      <c r="CV37" s="64">
        <v>1542.924792</v>
      </c>
    </row>
    <row r="38" spans="2:100" ht="30" customHeight="1" thickBot="1">
      <c r="B38" s="116">
        <f t="shared" si="0"/>
        <v>27</v>
      </c>
      <c r="C38" s="61" t="s">
        <v>1156</v>
      </c>
      <c r="D38" s="61" t="s">
        <v>1155</v>
      </c>
      <c r="E38" s="62">
        <v>4101</v>
      </c>
      <c r="F38" s="63">
        <v>0.90832745999999998</v>
      </c>
      <c r="G38" s="63">
        <v>4101.9083274599998</v>
      </c>
      <c r="H38" s="62">
        <v>3857</v>
      </c>
      <c r="I38" s="63">
        <v>0.69483665999999999</v>
      </c>
      <c r="J38" s="63">
        <v>3857.69483666</v>
      </c>
      <c r="K38" s="62">
        <v>4079</v>
      </c>
      <c r="L38" s="63">
        <v>0.52321510000000004</v>
      </c>
      <c r="M38" s="63">
        <v>4079.5232151</v>
      </c>
      <c r="N38" s="62">
        <v>3800</v>
      </c>
      <c r="O38" s="63">
        <v>0.65475673999999995</v>
      </c>
      <c r="P38" s="63">
        <v>3800.6547567399998</v>
      </c>
      <c r="Q38" s="62">
        <v>2948.3928417799998</v>
      </c>
      <c r="R38" s="64">
        <v>0.28166155000000004</v>
      </c>
      <c r="S38" s="63">
        <v>2948.6745033299999</v>
      </c>
      <c r="T38" s="62">
        <v>1978.5264655999999</v>
      </c>
      <c r="U38" s="64">
        <v>1.7943571999999999</v>
      </c>
      <c r="V38" s="63">
        <v>1980.3208227999999</v>
      </c>
      <c r="W38" s="62">
        <v>1171.6104371000001</v>
      </c>
      <c r="X38" s="64">
        <v>0.63973124000000003</v>
      </c>
      <c r="Y38" s="63">
        <v>1172.2501683400001</v>
      </c>
      <c r="Z38" s="62">
        <v>1421.3424190199999</v>
      </c>
      <c r="AA38" s="64">
        <v>8.3324733599999998</v>
      </c>
      <c r="AB38" s="63">
        <v>1429.6748923799998</v>
      </c>
      <c r="AC38" s="64">
        <v>1514.0484565300001</v>
      </c>
      <c r="AD38" s="64">
        <v>9.9416621200000002</v>
      </c>
      <c r="AE38" s="63">
        <v>1523.9901186500001</v>
      </c>
      <c r="AF38" s="64">
        <v>1439.30952751</v>
      </c>
      <c r="AG38" s="64">
        <v>3.6101679999999998</v>
      </c>
      <c r="AH38" s="63">
        <f>SUM(AF38:AG38)</f>
        <v>1442.9196955099999</v>
      </c>
      <c r="AI38" s="64">
        <v>1159.7843102799998</v>
      </c>
      <c r="AJ38" s="64">
        <v>143.72538890000001</v>
      </c>
      <c r="AK38" s="63">
        <f>SUM(AI38:AJ38)</f>
        <v>1303.5096991799999</v>
      </c>
      <c r="AL38" s="64">
        <v>1724.34637969</v>
      </c>
      <c r="AM38" s="64">
        <v>13.2360503</v>
      </c>
      <c r="AN38" s="63">
        <f>SUM(AL38:AM38)</f>
        <v>1737.58242999</v>
      </c>
      <c r="AO38" s="64">
        <v>2360.02237913</v>
      </c>
      <c r="AP38" s="64">
        <v>0</v>
      </c>
      <c r="AQ38" s="64">
        <f>SUM(AO38:AP38)</f>
        <v>2360.02237913</v>
      </c>
      <c r="AR38" s="64">
        <v>2221.7373960599998</v>
      </c>
      <c r="AS38" s="64">
        <v>0</v>
      </c>
      <c r="AT38" s="64">
        <f>SUM(AR38:AS38)</f>
        <v>2221.7373960599998</v>
      </c>
      <c r="AU38" s="64">
        <v>1916.9729480000001</v>
      </c>
      <c r="AV38" s="64">
        <v>0</v>
      </c>
      <c r="AW38" s="64">
        <f>SUM(AU38:AV38)</f>
        <v>1916.9729480000001</v>
      </c>
      <c r="AX38" s="64">
        <v>2391.0904330000003</v>
      </c>
      <c r="AY38" s="64">
        <v>1.5367660000000001</v>
      </c>
      <c r="AZ38" s="64">
        <f>SUM(AX38:AY38)</f>
        <v>2392.6271990000005</v>
      </c>
      <c r="BA38" s="64">
        <v>2272.2629830000001</v>
      </c>
      <c r="BB38" s="64">
        <v>1.2999999999999999E-4</v>
      </c>
      <c r="BC38" s="64">
        <f>SUM(BA38:BB38)</f>
        <v>2272.263113</v>
      </c>
      <c r="BD38" s="64">
        <v>2478.9961720000001</v>
      </c>
      <c r="BE38" s="64">
        <v>2.196323</v>
      </c>
      <c r="BF38" s="64">
        <f>SUM(BD38:BE38)</f>
        <v>2481.1924950000002</v>
      </c>
      <c r="BG38" s="64">
        <v>1518.8057370000001</v>
      </c>
      <c r="BH38" s="64">
        <v>3.9393409999999998</v>
      </c>
      <c r="BI38" s="64">
        <f>SUM(BG38:BH38)</f>
        <v>1522.7450780000001</v>
      </c>
      <c r="BJ38" s="64">
        <v>773.16694099999995</v>
      </c>
      <c r="BK38" s="64">
        <v>0.96926999999999996</v>
      </c>
      <c r="BL38" s="64">
        <f>SUM(BJ38:BK38)</f>
        <v>774.136211</v>
      </c>
      <c r="BM38" s="64">
        <v>484.99819500000001</v>
      </c>
      <c r="BN38" s="64">
        <v>0.13558700000000001</v>
      </c>
      <c r="BO38" s="64">
        <f>BM38+BN38</f>
        <v>485.133782</v>
      </c>
      <c r="BP38" s="64">
        <v>798.51905799999997</v>
      </c>
      <c r="BQ38" s="64">
        <v>2.1819999999999999E-2</v>
      </c>
      <c r="BR38" s="64">
        <f>Table9187[[#This Row],[الربع الأول عام 2023م
Quarter 1 2023 السوق الرئيسية
(TASI)]]+Table9187[[#This Row],[الربع الأول عام 2023م
Quarter 1 2023 السوق الموازية
(NOMU)]]</f>
        <v>798.54087800000002</v>
      </c>
      <c r="BS38" s="64">
        <v>941.74091600000008</v>
      </c>
      <c r="BT38" s="64">
        <v>0.74757499999999999</v>
      </c>
      <c r="BU38" s="64">
        <f>Table9187[[#This Row],[الربع الثاني عام 2023م
Quarter 2 2023 السوق الرئيسية
(TASI)]]+Table9187[[#This Row],[الربع الثاني عام 2023م
Quarter 2 2023 السوق الموازية
(NOMU)3]]</f>
        <v>942.48849100000007</v>
      </c>
      <c r="BV38" s="64">
        <v>1119.6975110000001</v>
      </c>
      <c r="BW38" s="64">
        <v>3.1864309999999998</v>
      </c>
      <c r="BX38" s="64">
        <v>1122.8839420000002</v>
      </c>
      <c r="BY38" s="64">
        <v>1131.027957</v>
      </c>
      <c r="BZ38" s="64">
        <v>0.58537499999999998</v>
      </c>
      <c r="CA38" s="64">
        <v>1131.6133320000001</v>
      </c>
      <c r="CB38" s="64">
        <v>1793.8397850000001</v>
      </c>
      <c r="CC38" s="64">
        <v>8.6149050000000003</v>
      </c>
      <c r="CD38" s="64">
        <f>Table9187[[#This Row],[الربع الأول عام 2024م
Quarter 1 2024 السوق الرئيسية
(TASI)]]+Table9187[[#This Row],[الربع الأول عام 2024م
Quarter 1 2024 السوق الموازية
(NOMU)]]</f>
        <v>1802.45469</v>
      </c>
      <c r="CE38" s="64">
        <v>1171.4902199999999</v>
      </c>
      <c r="CF38" s="64">
        <v>10.921503</v>
      </c>
      <c r="CG38" s="64">
        <f>Table9187[[#This Row],[الربع الثاني عام 2024م
Quarter 2 2024 السوق الموازية
(NOMU)]]+Table9187[[#This Row],[الربع الثاني عام 2024م
Quarter 2 2024 السوق الرئيسية
(TASI)]]</f>
        <v>1182.4117229999999</v>
      </c>
      <c r="CH38" s="64">
        <v>1325.3548989999999</v>
      </c>
      <c r="CI38" s="64">
        <v>10.046246</v>
      </c>
      <c r="CJ38" s="64">
        <f>Table9187[[#This Row],[الربع الثالث عام 2024م
Quarter 3 2024 السوق الرئيسية
(TASI)]]+Table9187[[#This Row],[الربع الثالث عام 2024م
Quarter 3 2024 السوق الموازية
(NOMU)]]</f>
        <v>1335.401145</v>
      </c>
      <c r="CK38" s="64">
        <v>1558</v>
      </c>
      <c r="CL38" s="64">
        <v>15</v>
      </c>
      <c r="CM38" s="64">
        <v>1573</v>
      </c>
      <c r="CN38" s="64">
        <v>1983.606323</v>
      </c>
      <c r="CO38" s="64">
        <v>1.328527</v>
      </c>
      <c r="CP38" s="64">
        <v>1984.9348499999999</v>
      </c>
      <c r="CQ38" s="64">
        <v>1196.317978</v>
      </c>
      <c r="CR38" s="64">
        <v>0.63344699999999998</v>
      </c>
      <c r="CS38" s="64">
        <v>1196.951425</v>
      </c>
      <c r="CT38" s="64">
        <v>1169.5586659999999</v>
      </c>
      <c r="CU38" s="64">
        <v>0.518038</v>
      </c>
      <c r="CV38" s="64">
        <v>1170.0767039999998</v>
      </c>
    </row>
    <row r="39" spans="2:100" ht="30" customHeight="1" thickBot="1">
      <c r="B39" s="116">
        <f t="shared" si="0"/>
        <v>28</v>
      </c>
      <c r="C39" s="61" t="s">
        <v>522</v>
      </c>
      <c r="D39" s="61" t="s">
        <v>1001</v>
      </c>
      <c r="E39" s="336">
        <v>941</v>
      </c>
      <c r="F39" s="63">
        <v>7.9929753199999993</v>
      </c>
      <c r="G39" s="63">
        <v>948.99297532000003</v>
      </c>
      <c r="H39" s="42">
        <v>769</v>
      </c>
      <c r="I39" s="63">
        <v>1.27678621</v>
      </c>
      <c r="J39" s="63">
        <v>770.27678620999995</v>
      </c>
      <c r="K39" s="63">
        <v>1552</v>
      </c>
      <c r="L39" s="63">
        <v>0.27031917999999999</v>
      </c>
      <c r="M39" s="63">
        <v>1552.2703191799999</v>
      </c>
      <c r="N39" s="42">
        <v>28</v>
      </c>
      <c r="O39" s="63">
        <v>0</v>
      </c>
      <c r="P39" s="63">
        <v>28</v>
      </c>
      <c r="Q39" s="64">
        <v>839.90917964000005</v>
      </c>
      <c r="R39" s="64">
        <v>0</v>
      </c>
      <c r="S39" s="63">
        <v>839.90917964000005</v>
      </c>
      <c r="T39" s="64">
        <v>1913.1685828000002</v>
      </c>
      <c r="U39" s="64">
        <v>0.24763332000000002</v>
      </c>
      <c r="V39" s="63">
        <v>1913.4162161200002</v>
      </c>
      <c r="W39" s="64">
        <v>1943.0875219999998</v>
      </c>
      <c r="X39" s="64">
        <v>0</v>
      </c>
      <c r="Y39" s="63">
        <v>1943.0875219999998</v>
      </c>
      <c r="Z39" s="64">
        <v>1845.66641772</v>
      </c>
      <c r="AA39" s="64">
        <v>1.9598494399999999</v>
      </c>
      <c r="AB39" s="63">
        <v>1847.62626716</v>
      </c>
      <c r="AC39" s="64">
        <v>2719.1534259599998</v>
      </c>
      <c r="AD39" s="64">
        <v>3.29310562</v>
      </c>
      <c r="AE39" s="63">
        <v>2722.4465315799998</v>
      </c>
      <c r="AF39" s="64">
        <v>1947.8325441000002</v>
      </c>
      <c r="AG39" s="64">
        <v>0</v>
      </c>
      <c r="AH39" s="63">
        <f>SUM(AF39:AG39)</f>
        <v>1947.8325441000002</v>
      </c>
      <c r="AI39" s="64">
        <v>2949.6118035299996</v>
      </c>
      <c r="AJ39" s="64">
        <v>0</v>
      </c>
      <c r="AK39" s="63">
        <f>SUM(AI39:AJ39)</f>
        <v>2949.6118035299996</v>
      </c>
      <c r="AL39" s="64">
        <v>1935.4118468000001</v>
      </c>
      <c r="AM39" s="64">
        <v>0</v>
      </c>
      <c r="AN39" s="63">
        <f>SUM(AL39:AM39)</f>
        <v>1935.4118468000001</v>
      </c>
      <c r="AO39" s="64">
        <v>1276.19390417</v>
      </c>
      <c r="AP39" s="64">
        <v>1.0801075</v>
      </c>
      <c r="AQ39" s="64">
        <f>SUM(AO39:AP39)</f>
        <v>1277.2740116699999</v>
      </c>
      <c r="AR39" s="64">
        <v>1817.17967608</v>
      </c>
      <c r="AS39" s="64">
        <v>0</v>
      </c>
      <c r="AT39" s="64">
        <f>SUM(AR39:AS39)</f>
        <v>1817.17967608</v>
      </c>
      <c r="AU39" s="64">
        <v>2869.0025770000002</v>
      </c>
      <c r="AV39" s="64">
        <v>0</v>
      </c>
      <c r="AW39" s="64">
        <f>SUM(AU39:AV39)</f>
        <v>2869.0025770000002</v>
      </c>
      <c r="AX39" s="64">
        <v>1647.178003</v>
      </c>
      <c r="AY39" s="64">
        <v>0.95391099999999995</v>
      </c>
      <c r="AZ39" s="64">
        <f>SUM(AX39:AY39)</f>
        <v>1648.1319140000001</v>
      </c>
      <c r="BA39" s="64">
        <v>3164.3827200000005</v>
      </c>
      <c r="BB39" s="64">
        <v>4.7793109999999999</v>
      </c>
      <c r="BC39" s="64">
        <f>SUM(BA39:BB39)</f>
        <v>3169.1620310000003</v>
      </c>
      <c r="BD39" s="64">
        <v>2857.719822</v>
      </c>
      <c r="BE39" s="64">
        <v>105.575884</v>
      </c>
      <c r="BF39" s="64">
        <f>SUM(BD39:BE39)</f>
        <v>2963.2957059999999</v>
      </c>
      <c r="BG39" s="64">
        <v>1535.2468260000001</v>
      </c>
      <c r="BH39" s="64">
        <v>22.308720000000001</v>
      </c>
      <c r="BI39" s="64">
        <f>SUM(BG39:BH39)</f>
        <v>1557.555546</v>
      </c>
      <c r="BJ39" s="64">
        <v>2135.7892980000001</v>
      </c>
      <c r="BK39" s="64">
        <v>7.0244019999999994</v>
      </c>
      <c r="BL39" s="64">
        <f>SUM(BJ39:BK39)</f>
        <v>2142.8137000000002</v>
      </c>
      <c r="BM39" s="64">
        <v>1299.5669719999999</v>
      </c>
      <c r="BN39" s="64">
        <v>31.998213999999997</v>
      </c>
      <c r="BO39" s="64">
        <f>BM39+BN39</f>
        <v>1331.5651859999998</v>
      </c>
      <c r="BP39" s="64">
        <v>816.069121</v>
      </c>
      <c r="BQ39" s="64">
        <v>38.987257</v>
      </c>
      <c r="BR39" s="64">
        <f>Table9187[[#This Row],[الربع الأول عام 2023م
Quarter 1 2023 السوق الرئيسية
(TASI)]]+Table9187[[#This Row],[الربع الأول عام 2023م
Quarter 1 2023 السوق الموازية
(NOMU)]]</f>
        <v>855.056378</v>
      </c>
      <c r="BS39" s="64">
        <v>1521.4312170000001</v>
      </c>
      <c r="BT39" s="64">
        <v>17.528908999999999</v>
      </c>
      <c r="BU39" s="64">
        <f>Table9187[[#This Row],[الربع الثاني عام 2023م
Quarter 2 2023 السوق الرئيسية
(TASI)]]+Table9187[[#This Row],[الربع الثاني عام 2023م
Quarter 2 2023 السوق الموازية
(NOMU)3]]</f>
        <v>1538.9601259999999</v>
      </c>
      <c r="BV39" s="64">
        <v>1836.2591749999999</v>
      </c>
      <c r="BW39" s="64">
        <v>12.481853000000001</v>
      </c>
      <c r="BX39" s="64">
        <v>1848.7410279999999</v>
      </c>
      <c r="BY39" s="64">
        <v>1237.6795630000001</v>
      </c>
      <c r="BZ39" s="64">
        <v>3.5180890000000002</v>
      </c>
      <c r="CA39" s="64">
        <v>1241.1976520000001</v>
      </c>
      <c r="CB39" s="64">
        <v>2209.0600180000001</v>
      </c>
      <c r="CC39" s="64">
        <v>79.911992999999995</v>
      </c>
      <c r="CD39" s="64">
        <f>Table9187[[#This Row],[الربع الأول عام 2024م
Quarter 1 2024 السوق الرئيسية
(TASI)]]+Table9187[[#This Row],[الربع الأول عام 2024م
Quarter 1 2024 السوق الموازية
(NOMU)]]</f>
        <v>2288.9720110000003</v>
      </c>
      <c r="CE39" s="64">
        <v>1925.161402</v>
      </c>
      <c r="CF39" s="64">
        <v>16.601645999999999</v>
      </c>
      <c r="CG39" s="64">
        <f>Table9187[[#This Row],[الربع الثاني عام 2024م
Quarter 2 2024 السوق الموازية
(NOMU)]]+Table9187[[#This Row],[الربع الثاني عام 2024م
Quarter 2 2024 السوق الرئيسية
(TASI)]]</f>
        <v>1941.763048</v>
      </c>
      <c r="CH39" s="64">
        <v>1609.0843159999999</v>
      </c>
      <c r="CI39" s="64">
        <v>33.035436000000004</v>
      </c>
      <c r="CJ39" s="64">
        <f>Table9187[[#This Row],[الربع الثالث عام 2024م
Quarter 3 2024 السوق الرئيسية
(TASI)]]+Table9187[[#This Row],[الربع الثالث عام 2024م
Quarter 3 2024 السوق الموازية
(NOMU)]]</f>
        <v>1642.1197520000001</v>
      </c>
      <c r="CK39" s="64">
        <v>1219</v>
      </c>
      <c r="CL39" s="64">
        <v>57</v>
      </c>
      <c r="CM39" s="64">
        <v>1277</v>
      </c>
      <c r="CN39" s="64">
        <v>1335.4219740000001</v>
      </c>
      <c r="CO39" s="64">
        <v>40.073091999999995</v>
      </c>
      <c r="CP39" s="64">
        <v>1375.4950660000002</v>
      </c>
      <c r="CQ39" s="64">
        <v>847.61812699999996</v>
      </c>
      <c r="CR39" s="64">
        <v>47.705167000000003</v>
      </c>
      <c r="CS39" s="64">
        <v>895.32329399999992</v>
      </c>
      <c r="CT39" s="64">
        <v>1267.9563200000002</v>
      </c>
      <c r="CU39" s="64">
        <v>16.835713999999999</v>
      </c>
      <c r="CV39" s="64">
        <v>1284.7920340000003</v>
      </c>
    </row>
    <row r="40" spans="2:100" ht="30" customHeight="1" thickBot="1">
      <c r="B40" s="116">
        <f t="shared" si="0"/>
        <v>29</v>
      </c>
      <c r="C40" s="129" t="s">
        <v>548</v>
      </c>
      <c r="D40" s="61" t="s">
        <v>1003</v>
      </c>
      <c r="E40" s="47">
        <v>423</v>
      </c>
      <c r="F40" s="63">
        <v>9.3564359499999998</v>
      </c>
      <c r="G40" s="63">
        <v>432.35643594999999</v>
      </c>
      <c r="H40" s="63">
        <v>2237</v>
      </c>
      <c r="I40" s="63">
        <v>8.3421026199999986</v>
      </c>
      <c r="J40" s="63">
        <v>2245.3421026199999</v>
      </c>
      <c r="K40" s="42">
        <v>264</v>
      </c>
      <c r="L40" s="63">
        <v>14.50637489</v>
      </c>
      <c r="M40" s="63">
        <v>278.50637489000002</v>
      </c>
      <c r="N40" s="42">
        <v>209</v>
      </c>
      <c r="O40" s="63">
        <v>6.5446411900000001</v>
      </c>
      <c r="P40" s="63">
        <v>215.54464118999999</v>
      </c>
      <c r="Q40" s="64">
        <v>276.22032287000002</v>
      </c>
      <c r="R40" s="64">
        <v>10.63548851</v>
      </c>
      <c r="S40" s="63">
        <v>286.85581138000003</v>
      </c>
      <c r="T40" s="64">
        <v>720.62217129999999</v>
      </c>
      <c r="U40" s="64">
        <v>7.7121284799999996</v>
      </c>
      <c r="V40" s="63">
        <v>728.33429978000004</v>
      </c>
      <c r="W40" s="64">
        <v>1205.1796234000001</v>
      </c>
      <c r="X40" s="64">
        <v>21.839626589999998</v>
      </c>
      <c r="Y40" s="63">
        <v>1227.0192499900002</v>
      </c>
      <c r="Z40" s="64">
        <v>460.37081703000001</v>
      </c>
      <c r="AA40" s="64">
        <v>10.48225873</v>
      </c>
      <c r="AB40" s="63">
        <v>470.85307576000002</v>
      </c>
      <c r="AC40" s="64">
        <v>416.01025629000003</v>
      </c>
      <c r="AD40" s="64">
        <v>165.06280444999999</v>
      </c>
      <c r="AE40" s="63">
        <v>581.07306074000007</v>
      </c>
      <c r="AF40" s="64">
        <v>1428.95503358</v>
      </c>
      <c r="AG40" s="64">
        <v>71.886055470000002</v>
      </c>
      <c r="AH40" s="63">
        <f>SUM(AF40:AG40)</f>
        <v>1500.8410890499999</v>
      </c>
      <c r="AI40" s="64">
        <v>1625.5057200900001</v>
      </c>
      <c r="AJ40" s="64">
        <v>212.14853145000001</v>
      </c>
      <c r="AK40" s="63">
        <f>SUM(AI40:AJ40)</f>
        <v>1837.6542515400001</v>
      </c>
      <c r="AL40" s="64">
        <v>1835.8812459599999</v>
      </c>
      <c r="AM40" s="64">
        <v>73.361099449999998</v>
      </c>
      <c r="AN40" s="63">
        <f>SUM(AL40:AM40)</f>
        <v>1909.2423454099999</v>
      </c>
      <c r="AO40" s="64">
        <v>3471.5690819300003</v>
      </c>
      <c r="AP40" s="64">
        <v>174.79275235</v>
      </c>
      <c r="AQ40" s="64">
        <f>SUM(AO40:AP40)</f>
        <v>3646.36183428</v>
      </c>
      <c r="AR40" s="64">
        <v>2695.1007521900001</v>
      </c>
      <c r="AS40" s="64">
        <v>49.238586150000003</v>
      </c>
      <c r="AT40" s="64">
        <f>SUM(AR40:AS40)</f>
        <v>2744.3393383400003</v>
      </c>
      <c r="AU40" s="64">
        <v>2576.1108759999997</v>
      </c>
      <c r="AV40" s="64">
        <v>30.669619000000001</v>
      </c>
      <c r="AW40" s="64">
        <f>SUM(AU40:AV40)</f>
        <v>2606.7804949999995</v>
      </c>
      <c r="AX40" s="64">
        <v>1692.144828</v>
      </c>
      <c r="AY40" s="64">
        <v>138.42620400000001</v>
      </c>
      <c r="AZ40" s="64">
        <f>SUM(AX40:AY40)</f>
        <v>1830.5710320000001</v>
      </c>
      <c r="BA40" s="64">
        <v>1982.4001659999999</v>
      </c>
      <c r="BB40" s="64">
        <v>74.426295999999994</v>
      </c>
      <c r="BC40" s="64">
        <f>SUM(BA40:BB40)</f>
        <v>2056.826462</v>
      </c>
      <c r="BD40" s="64">
        <v>1479.7847529999999</v>
      </c>
      <c r="BE40" s="64">
        <v>120.87634200000001</v>
      </c>
      <c r="BF40" s="64">
        <f>SUM(BD40:BE40)</f>
        <v>1600.6610949999999</v>
      </c>
      <c r="BG40" s="64">
        <v>1511.4102889999999</v>
      </c>
      <c r="BH40" s="64">
        <v>21.27515</v>
      </c>
      <c r="BI40" s="64">
        <f>SUM(BG40:BH40)</f>
        <v>1532.6854389999999</v>
      </c>
      <c r="BJ40" s="64">
        <v>887.7959679999999</v>
      </c>
      <c r="BK40" s="64">
        <v>10.568849999999999</v>
      </c>
      <c r="BL40" s="64">
        <f>SUM(BJ40:BK40)</f>
        <v>898.3648179999999</v>
      </c>
      <c r="BM40" s="64">
        <v>940.04552200000012</v>
      </c>
      <c r="BN40" s="64">
        <v>16.896015999999999</v>
      </c>
      <c r="BO40" s="64">
        <f>BM40+BN40</f>
        <v>956.94153800000015</v>
      </c>
      <c r="BP40" s="64">
        <v>775.77182400000004</v>
      </c>
      <c r="BQ40" s="64">
        <v>11.836454</v>
      </c>
      <c r="BR40" s="64">
        <f>Table9187[[#This Row],[الربع الأول عام 2023م
Quarter 1 2023 السوق الرئيسية
(TASI)]]+Table9187[[#This Row],[الربع الأول عام 2023م
Quarter 1 2023 السوق الموازية
(NOMU)]]</f>
        <v>787.60827800000004</v>
      </c>
      <c r="BS40" s="64">
        <v>1199.068407</v>
      </c>
      <c r="BT40" s="64">
        <v>15.506066000000001</v>
      </c>
      <c r="BU40" s="64">
        <f>Table9187[[#This Row],[الربع الثاني عام 2023م
Quarter 2 2023 السوق الرئيسية
(TASI)]]+Table9187[[#This Row],[الربع الثاني عام 2023م
Quarter 2 2023 السوق الموازية
(NOMU)3]]</f>
        <v>1214.5744729999999</v>
      </c>
      <c r="BV40" s="64">
        <v>1156.14867</v>
      </c>
      <c r="BW40" s="64">
        <v>31.097028999999999</v>
      </c>
      <c r="BX40" s="64">
        <v>1187.2456990000001</v>
      </c>
      <c r="BY40" s="64">
        <v>959.93543499999987</v>
      </c>
      <c r="BZ40" s="64">
        <v>20.712645000000002</v>
      </c>
      <c r="CA40" s="64">
        <v>980.64807999999982</v>
      </c>
      <c r="CB40" s="64">
        <v>1419.2074459999999</v>
      </c>
      <c r="CC40" s="64">
        <v>5.873475</v>
      </c>
      <c r="CD40" s="64">
        <f>Table9187[[#This Row],[الربع الأول عام 2024م
Quarter 1 2024 السوق الرئيسية
(TASI)]]+Table9187[[#This Row],[الربع الأول عام 2024م
Quarter 1 2024 السوق الموازية
(NOMU)]]</f>
        <v>1425.080921</v>
      </c>
      <c r="CE40" s="64">
        <v>1033.966486</v>
      </c>
      <c r="CF40" s="64">
        <v>19.006090999999998</v>
      </c>
      <c r="CG40" s="64">
        <f>Table9187[[#This Row],[الربع الثاني عام 2024م
Quarter 2 2024 السوق الموازية
(NOMU)]]+Table9187[[#This Row],[الربع الثاني عام 2024م
Quarter 2 2024 السوق الرئيسية
(TASI)]]</f>
        <v>1052.972577</v>
      </c>
      <c r="CH40" s="64">
        <v>953.07132999999999</v>
      </c>
      <c r="CI40" s="64">
        <v>46.825879</v>
      </c>
      <c r="CJ40" s="64">
        <f>Table9187[[#This Row],[الربع الثالث عام 2024م
Quarter 3 2024 السوق الرئيسية
(TASI)]]+Table9187[[#This Row],[الربع الثالث عام 2024م
Quarter 3 2024 السوق الموازية
(NOMU)]]</f>
        <v>999.89720899999998</v>
      </c>
      <c r="CK40" s="64">
        <v>1201</v>
      </c>
      <c r="CL40" s="64">
        <v>59</v>
      </c>
      <c r="CM40" s="64">
        <v>1260</v>
      </c>
      <c r="CN40" s="64">
        <v>1071.5220569999999</v>
      </c>
      <c r="CO40" s="64">
        <v>12.459517</v>
      </c>
      <c r="CP40" s="64">
        <v>1083.9815739999999</v>
      </c>
      <c r="CQ40" s="64">
        <v>850.28033000000005</v>
      </c>
      <c r="CR40" s="64">
        <v>2.0516930000000002</v>
      </c>
      <c r="CS40" s="64">
        <v>852.33202300000005</v>
      </c>
      <c r="CT40" s="64">
        <v>534.05614300000002</v>
      </c>
      <c r="CU40" s="64">
        <v>23.361541000000003</v>
      </c>
      <c r="CV40" s="64">
        <v>557.41768400000001</v>
      </c>
    </row>
    <row r="41" spans="2:100" ht="30" customHeight="1" thickBot="1">
      <c r="B41" s="116">
        <f t="shared" si="0"/>
        <v>30</v>
      </c>
      <c r="C41" s="61" t="s">
        <v>582</v>
      </c>
      <c r="D41" s="319" t="s">
        <v>1004</v>
      </c>
      <c r="E41" s="220" t="s">
        <v>5</v>
      </c>
      <c r="F41" s="220" t="s">
        <v>5</v>
      </c>
      <c r="G41" s="220" t="s">
        <v>5</v>
      </c>
      <c r="H41" s="220" t="s">
        <v>5</v>
      </c>
      <c r="I41" s="220" t="s">
        <v>5</v>
      </c>
      <c r="J41" s="220" t="s">
        <v>5</v>
      </c>
      <c r="K41" s="220" t="s">
        <v>5</v>
      </c>
      <c r="L41" s="220" t="s">
        <v>5</v>
      </c>
      <c r="M41" s="220" t="s">
        <v>5</v>
      </c>
      <c r="N41" s="220" t="s">
        <v>5</v>
      </c>
      <c r="O41" s="220" t="s">
        <v>5</v>
      </c>
      <c r="P41" s="220" t="s">
        <v>5</v>
      </c>
      <c r="Q41" s="220" t="s">
        <v>5</v>
      </c>
      <c r="R41" s="220" t="s">
        <v>5</v>
      </c>
      <c r="S41" s="220" t="s">
        <v>5</v>
      </c>
      <c r="T41" s="220" t="s">
        <v>5</v>
      </c>
      <c r="U41" s="220" t="s">
        <v>5</v>
      </c>
      <c r="V41" s="220" t="s">
        <v>5</v>
      </c>
      <c r="W41" s="220" t="s">
        <v>5</v>
      </c>
      <c r="X41" s="220" t="s">
        <v>5</v>
      </c>
      <c r="Y41" s="220" t="s">
        <v>5</v>
      </c>
      <c r="Z41" s="220" t="s">
        <v>5</v>
      </c>
      <c r="AA41" s="220" t="s">
        <v>5</v>
      </c>
      <c r="AB41" s="220" t="s">
        <v>5</v>
      </c>
      <c r="AC41" s="220" t="s">
        <v>5</v>
      </c>
      <c r="AD41" s="220" t="s">
        <v>5</v>
      </c>
      <c r="AE41" s="220" t="s">
        <v>5</v>
      </c>
      <c r="AF41" s="220" t="s">
        <v>5</v>
      </c>
      <c r="AG41" s="220" t="s">
        <v>5</v>
      </c>
      <c r="AH41" s="220" t="s">
        <v>5</v>
      </c>
      <c r="AI41" s="220" t="s">
        <v>5</v>
      </c>
      <c r="AJ41" s="220" t="s">
        <v>5</v>
      </c>
      <c r="AK41" s="220" t="s">
        <v>5</v>
      </c>
      <c r="AL41" s="220" t="s">
        <v>5</v>
      </c>
      <c r="AM41" s="220" t="s">
        <v>5</v>
      </c>
      <c r="AN41" s="220" t="s">
        <v>5</v>
      </c>
      <c r="AO41" s="64" t="s">
        <v>5</v>
      </c>
      <c r="AP41" s="64" t="s">
        <v>5</v>
      </c>
      <c r="AQ41" s="64" t="s">
        <v>5</v>
      </c>
      <c r="AR41" s="64" t="s">
        <v>5</v>
      </c>
      <c r="AS41" s="64" t="s">
        <v>5</v>
      </c>
      <c r="AT41" s="64" t="s">
        <v>5</v>
      </c>
      <c r="AU41" s="64" t="s">
        <v>5</v>
      </c>
      <c r="AV41" s="64" t="s">
        <v>5</v>
      </c>
      <c r="AW41" s="64" t="s">
        <v>5</v>
      </c>
      <c r="AX41" s="64" t="s">
        <v>5</v>
      </c>
      <c r="AY41" s="64" t="s">
        <v>5</v>
      </c>
      <c r="AZ41" s="64" t="s">
        <v>5</v>
      </c>
      <c r="BA41" s="64" t="s">
        <v>5</v>
      </c>
      <c r="BB41" s="64" t="s">
        <v>5</v>
      </c>
      <c r="BC41" s="64" t="s">
        <v>5</v>
      </c>
      <c r="BD41" s="64" t="s">
        <v>5</v>
      </c>
      <c r="BE41" s="64" t="s">
        <v>5</v>
      </c>
      <c r="BF41" s="64" t="s">
        <v>5</v>
      </c>
      <c r="BG41" s="64" t="s">
        <v>5</v>
      </c>
      <c r="BH41" s="64" t="s">
        <v>5</v>
      </c>
      <c r="BI41" s="64" t="s">
        <v>5</v>
      </c>
      <c r="BJ41" s="64" t="s">
        <v>5</v>
      </c>
      <c r="BK41" s="64" t="s">
        <v>5</v>
      </c>
      <c r="BL41" s="64" t="s">
        <v>5</v>
      </c>
      <c r="BM41" s="64" t="s">
        <v>5</v>
      </c>
      <c r="BN41" s="64" t="s">
        <v>5</v>
      </c>
      <c r="BO41" s="64" t="s">
        <v>5</v>
      </c>
      <c r="BP41" s="64" t="s">
        <v>5</v>
      </c>
      <c r="BQ41" s="64" t="s">
        <v>5</v>
      </c>
      <c r="BR41" s="64" t="s">
        <v>5</v>
      </c>
      <c r="BS41" s="64" t="s">
        <v>5</v>
      </c>
      <c r="BT41" s="64" t="s">
        <v>5</v>
      </c>
      <c r="BU41" s="64" t="s">
        <v>5</v>
      </c>
      <c r="BV41" s="64" t="s">
        <v>5</v>
      </c>
      <c r="BW41" s="64" t="s">
        <v>5</v>
      </c>
      <c r="BX41" s="64" t="s">
        <v>5</v>
      </c>
      <c r="BY41" s="64" t="s">
        <v>5</v>
      </c>
      <c r="BZ41" s="64" t="s">
        <v>5</v>
      </c>
      <c r="CA41" s="64" t="s">
        <v>5</v>
      </c>
      <c r="CB41" s="64" t="s">
        <v>5</v>
      </c>
      <c r="CC41" s="64" t="s">
        <v>5</v>
      </c>
      <c r="CD41" s="64" t="s">
        <v>5</v>
      </c>
      <c r="CE41" s="64" t="s">
        <v>5</v>
      </c>
      <c r="CF41" s="64" t="s">
        <v>5</v>
      </c>
      <c r="CG41" s="64" t="s">
        <v>5</v>
      </c>
      <c r="CH41" s="64">
        <v>0.57501599999999997</v>
      </c>
      <c r="CI41" s="64">
        <v>0</v>
      </c>
      <c r="CJ41" s="64">
        <f>Table9187[[#This Row],[الربع الثالث عام 2024م
Quarter 3 2024 السوق الرئيسية
(TASI)]]+Table9187[[#This Row],[الربع الثالث عام 2024م
Quarter 3 2024 السوق الموازية
(NOMU)]]</f>
        <v>0.57501599999999997</v>
      </c>
      <c r="CK41" s="64">
        <v>33</v>
      </c>
      <c r="CL41" s="64">
        <v>0</v>
      </c>
      <c r="CM41" s="64">
        <v>34</v>
      </c>
      <c r="CN41" s="64">
        <v>318.38392800000003</v>
      </c>
      <c r="CO41" s="64">
        <v>0.81307600000000002</v>
      </c>
      <c r="CP41" s="64">
        <v>319.19700400000005</v>
      </c>
      <c r="CQ41" s="64">
        <v>690.71766700000001</v>
      </c>
      <c r="CR41" s="64">
        <v>1.4114740000000001</v>
      </c>
      <c r="CS41" s="64">
        <v>692.129141</v>
      </c>
      <c r="CT41" s="64">
        <v>1047.4210880000001</v>
      </c>
      <c r="CU41" s="64">
        <v>3.2578829999999996</v>
      </c>
      <c r="CV41" s="64">
        <v>1050.678971</v>
      </c>
    </row>
    <row r="42" spans="2:100" ht="30" customHeight="1" thickBot="1">
      <c r="B42" s="116">
        <f t="shared" si="0"/>
        <v>31</v>
      </c>
      <c r="C42" s="61" t="s">
        <v>560</v>
      </c>
      <c r="D42" s="61" t="s">
        <v>1002</v>
      </c>
      <c r="E42" s="62">
        <v>1342</v>
      </c>
      <c r="F42" s="63">
        <v>2.7980084999999999</v>
      </c>
      <c r="G42" s="63">
        <v>1344.7980084999999</v>
      </c>
      <c r="H42" s="63">
        <v>1207</v>
      </c>
      <c r="I42" s="63">
        <v>1.0871341800000001</v>
      </c>
      <c r="J42" s="63">
        <v>1208.08713418</v>
      </c>
      <c r="K42" s="42">
        <v>981</v>
      </c>
      <c r="L42" s="63">
        <v>2.5882695</v>
      </c>
      <c r="M42" s="63">
        <v>983.58826950000002</v>
      </c>
      <c r="N42" s="42">
        <v>918</v>
      </c>
      <c r="O42" s="63">
        <v>1.56224542</v>
      </c>
      <c r="P42" s="63">
        <v>919.56224541999995</v>
      </c>
      <c r="Q42" s="64">
        <v>1209.6975463899998</v>
      </c>
      <c r="R42" s="64">
        <v>1.6180600199999997</v>
      </c>
      <c r="S42" s="63">
        <v>1211.3156064099999</v>
      </c>
      <c r="T42" s="64">
        <v>719.71600540000009</v>
      </c>
      <c r="U42" s="64">
        <v>2.3488242000000001</v>
      </c>
      <c r="V42" s="63">
        <v>722.06482960000005</v>
      </c>
      <c r="W42" s="64">
        <v>788.5618179999999</v>
      </c>
      <c r="X42" s="64">
        <v>1.3014241599999998</v>
      </c>
      <c r="Y42" s="63">
        <v>789.86324215999991</v>
      </c>
      <c r="Z42" s="64">
        <v>565.26770121999994</v>
      </c>
      <c r="AA42" s="64">
        <v>0.83008731999999996</v>
      </c>
      <c r="AB42" s="63">
        <v>566.0977885399999</v>
      </c>
      <c r="AC42" s="64">
        <v>1235.9112289999998</v>
      </c>
      <c r="AD42" s="64">
        <v>45.96981736</v>
      </c>
      <c r="AE42" s="63">
        <v>1281.8810463599998</v>
      </c>
      <c r="AF42" s="64">
        <v>2327.6662122600001</v>
      </c>
      <c r="AG42" s="64">
        <v>21.393084999999999</v>
      </c>
      <c r="AH42" s="63">
        <f>SUM(AF42:AG42)</f>
        <v>2349.0592972600002</v>
      </c>
      <c r="AI42" s="64">
        <v>3031.8524073600001</v>
      </c>
      <c r="AJ42" s="64">
        <v>64.97202695</v>
      </c>
      <c r="AK42" s="63">
        <f>SUM(AI42:AJ42)</f>
        <v>3096.82443431</v>
      </c>
      <c r="AL42" s="64">
        <v>5662.0501189200004</v>
      </c>
      <c r="AM42" s="64">
        <v>47.980297950000008</v>
      </c>
      <c r="AN42" s="63">
        <f>SUM(AL42:AM42)</f>
        <v>5710.0304168700004</v>
      </c>
      <c r="AO42" s="64">
        <v>8418.4110268900004</v>
      </c>
      <c r="AP42" s="64">
        <v>190.14824575</v>
      </c>
      <c r="AQ42" s="64">
        <f>SUM(AO42:AP42)</f>
        <v>8608.5592726400009</v>
      </c>
      <c r="AR42" s="64">
        <v>7252.5239625200002</v>
      </c>
      <c r="AS42" s="64">
        <v>99.968072500000005</v>
      </c>
      <c r="AT42" s="64">
        <f>SUM(AR42:AS42)</f>
        <v>7352.49203502</v>
      </c>
      <c r="AU42" s="64">
        <v>9003.6021650000002</v>
      </c>
      <c r="AV42" s="64">
        <v>52.946094000000002</v>
      </c>
      <c r="AW42" s="64">
        <f>SUM(AU42:AV42)</f>
        <v>9056.5482590000011</v>
      </c>
      <c r="AX42" s="64">
        <v>5747.2582189999994</v>
      </c>
      <c r="AY42" s="64">
        <v>73.641617999999994</v>
      </c>
      <c r="AZ42" s="64">
        <f>SUM(AX42:AY42)</f>
        <v>5820.899836999999</v>
      </c>
      <c r="BA42" s="64">
        <v>5145.5975760000001</v>
      </c>
      <c r="BB42" s="64">
        <v>108.280153</v>
      </c>
      <c r="BC42" s="64">
        <f>SUM(BA42:BB42)</f>
        <v>5253.8777289999998</v>
      </c>
      <c r="BD42" s="64">
        <v>5858.5581199999997</v>
      </c>
      <c r="BE42" s="64">
        <v>229.35173599999999</v>
      </c>
      <c r="BF42" s="64">
        <f>SUM(BD42:BE42)</f>
        <v>6087.9098559999993</v>
      </c>
      <c r="BG42" s="64">
        <v>4905.5975900000003</v>
      </c>
      <c r="BH42" s="64">
        <v>34.900885000000002</v>
      </c>
      <c r="BI42" s="64">
        <f>SUM(BG42:BH42)</f>
        <v>4940.4984750000003</v>
      </c>
      <c r="BJ42" s="64">
        <v>3998.0113379999998</v>
      </c>
      <c r="BK42" s="64">
        <v>32.512869000000002</v>
      </c>
      <c r="BL42" s="64">
        <f>SUM(BJ42:BK42)</f>
        <v>4030.5242069999999</v>
      </c>
      <c r="BM42" s="64">
        <v>2582.3328759999999</v>
      </c>
      <c r="BN42" s="64">
        <v>31.086639999999999</v>
      </c>
      <c r="BO42" s="64">
        <f>BM42+BN42</f>
        <v>2613.4195159999999</v>
      </c>
      <c r="BP42" s="64">
        <v>3253.0152530000005</v>
      </c>
      <c r="BQ42" s="64">
        <v>51.622916000000004</v>
      </c>
      <c r="BR42" s="64">
        <f>Table9187[[#This Row],[الربع الأول عام 2023م
Quarter 1 2023 السوق الرئيسية
(TASI)]]+Table9187[[#This Row],[الربع الأول عام 2023م
Quarter 1 2023 السوق الموازية
(NOMU)]]</f>
        <v>3304.6381690000003</v>
      </c>
      <c r="BS42" s="64">
        <v>3247.9648280000001</v>
      </c>
      <c r="BT42" s="64">
        <v>31.257242000000002</v>
      </c>
      <c r="BU42" s="64">
        <f>Table9187[[#This Row],[الربع الثاني عام 2023م
Quarter 2 2023 السوق الرئيسية
(TASI)]]+Table9187[[#This Row],[الربع الثاني عام 2023م
Quarter 2 2023 السوق الموازية
(NOMU)3]]</f>
        <v>3279.2220700000003</v>
      </c>
      <c r="BV42" s="64">
        <v>2917.5770579999999</v>
      </c>
      <c r="BW42" s="64">
        <v>70.018659999999997</v>
      </c>
      <c r="BX42" s="64">
        <v>2987.595718</v>
      </c>
      <c r="BY42" s="64">
        <v>1649.3007640000001</v>
      </c>
      <c r="BZ42" s="64">
        <v>20.572322</v>
      </c>
      <c r="CA42" s="64">
        <v>1669.8730860000001</v>
      </c>
      <c r="CB42" s="64">
        <v>2725.923933</v>
      </c>
      <c r="CC42" s="64">
        <v>17.789601000000001</v>
      </c>
      <c r="CD42" s="64">
        <f>Table9187[[#This Row],[الربع الأول عام 2024م
Quarter 1 2024 السوق الرئيسية
(TASI)]]+Table9187[[#This Row],[الربع الأول عام 2024م
Quarter 1 2024 السوق الموازية
(NOMU)]]</f>
        <v>2743.713534</v>
      </c>
      <c r="CE42" s="64">
        <v>1194.4439170000001</v>
      </c>
      <c r="CF42" s="64">
        <v>20.836100999999999</v>
      </c>
      <c r="CG42" s="64">
        <f>Table9187[[#This Row],[الربع الثاني عام 2024م
Quarter 2 2024 السوق الموازية
(NOMU)]]+Table9187[[#This Row],[الربع الثاني عام 2024م
Quarter 2 2024 السوق الرئيسية
(TASI)]]</f>
        <v>1215.2800180000002</v>
      </c>
      <c r="CH42" s="64">
        <v>1711.272489</v>
      </c>
      <c r="CI42" s="64">
        <v>49.093150999999999</v>
      </c>
      <c r="CJ42" s="64">
        <f>Table9187[[#This Row],[الربع الثالث عام 2024م
Quarter 3 2024 السوق الرئيسية
(TASI)]]+Table9187[[#This Row],[الربع الثالث عام 2024م
Quarter 3 2024 السوق الموازية
(NOMU)]]</f>
        <v>1760.36564</v>
      </c>
      <c r="CK42" s="64">
        <v>1513</v>
      </c>
      <c r="CL42" s="64">
        <v>51</v>
      </c>
      <c r="CM42" s="64">
        <v>1564</v>
      </c>
      <c r="CN42" s="64">
        <v>1089.581093</v>
      </c>
      <c r="CO42" s="64">
        <v>33.600287999999999</v>
      </c>
      <c r="CP42" s="64">
        <v>1123.1813810000001</v>
      </c>
      <c r="CQ42" s="64">
        <v>631.51777599999991</v>
      </c>
      <c r="CR42" s="64">
        <v>22.954585999999999</v>
      </c>
      <c r="CS42" s="64">
        <v>654.47236199999986</v>
      </c>
      <c r="CT42" s="64">
        <v>845.46583699999996</v>
      </c>
      <c r="CU42" s="64">
        <v>9.4933310000000013</v>
      </c>
      <c r="CV42" s="64">
        <v>854.95916799999998</v>
      </c>
    </row>
    <row r="43" spans="2:100" ht="30" customHeight="1" thickBot="1">
      <c r="B43" s="116">
        <f t="shared" si="0"/>
        <v>32</v>
      </c>
      <c r="C43" s="61" t="s">
        <v>538</v>
      </c>
      <c r="D43" s="61" t="s">
        <v>1005</v>
      </c>
      <c r="E43" s="62">
        <v>1980</v>
      </c>
      <c r="F43" s="63">
        <v>1.3645968599999998</v>
      </c>
      <c r="G43" s="63">
        <v>1981.3645968599999</v>
      </c>
      <c r="H43" s="63">
        <v>2151</v>
      </c>
      <c r="I43" s="63">
        <v>0.32931872000000001</v>
      </c>
      <c r="J43" s="63">
        <v>2151.3293187200002</v>
      </c>
      <c r="K43" s="63">
        <v>2565</v>
      </c>
      <c r="L43" s="63">
        <v>0.17379269</v>
      </c>
      <c r="M43" s="63">
        <v>2565.17379269</v>
      </c>
      <c r="N43" s="42">
        <v>857</v>
      </c>
      <c r="O43" s="63">
        <v>7.7715000000000006E-2</v>
      </c>
      <c r="P43" s="63">
        <v>857.07771500000001</v>
      </c>
      <c r="Q43" s="64">
        <v>1004.3848557199999</v>
      </c>
      <c r="R43" s="64">
        <v>0.26337823999999999</v>
      </c>
      <c r="S43" s="63">
        <v>1004.6482339599999</v>
      </c>
      <c r="T43" s="64">
        <v>952.69815340000002</v>
      </c>
      <c r="U43" s="64">
        <v>1.09226712</v>
      </c>
      <c r="V43" s="63">
        <v>953.79042052</v>
      </c>
      <c r="W43" s="64">
        <v>1880.0655283900001</v>
      </c>
      <c r="X43" s="64">
        <v>0.1662274</v>
      </c>
      <c r="Y43" s="63">
        <v>1880.2317557900001</v>
      </c>
      <c r="Z43" s="64">
        <v>984.75483482000004</v>
      </c>
      <c r="AA43" s="64">
        <v>0.21106169999999999</v>
      </c>
      <c r="AB43" s="63">
        <v>984.96589652</v>
      </c>
      <c r="AC43" s="64">
        <v>2384.0882693099998</v>
      </c>
      <c r="AD43" s="64">
        <v>8.5512851800000007</v>
      </c>
      <c r="AE43" s="63">
        <v>2392.6395544899997</v>
      </c>
      <c r="AF43" s="64">
        <v>433.52362259999995</v>
      </c>
      <c r="AG43" s="64">
        <v>1.1273546999999999</v>
      </c>
      <c r="AH43" s="63">
        <f>SUM(AF43:AG43)</f>
        <v>434.65097729999997</v>
      </c>
      <c r="AI43" s="64">
        <v>472.64799799000002</v>
      </c>
      <c r="AJ43" s="64">
        <v>0.94558624999999996</v>
      </c>
      <c r="AK43" s="63">
        <f>SUM(AI43:AJ43)</f>
        <v>473.59358424000004</v>
      </c>
      <c r="AL43" s="64">
        <v>1077.3703602599999</v>
      </c>
      <c r="AM43" s="64">
        <v>2.8372404500000004</v>
      </c>
      <c r="AN43" s="63">
        <f>SUM(AL43:AM43)</f>
        <v>1080.20760071</v>
      </c>
      <c r="AO43" s="64">
        <v>1382.04405729</v>
      </c>
      <c r="AP43" s="64">
        <v>3.7442058499999997</v>
      </c>
      <c r="AQ43" s="64">
        <f>SUM(AO43:AP43)</f>
        <v>1385.78826314</v>
      </c>
      <c r="AR43" s="64">
        <v>1546.66438088</v>
      </c>
      <c r="AS43" s="64">
        <v>11.23450645</v>
      </c>
      <c r="AT43" s="64">
        <f>SUM(AR43:AS43)</f>
        <v>1557.89888733</v>
      </c>
      <c r="AU43" s="64">
        <v>1088.963602</v>
      </c>
      <c r="AV43" s="64">
        <v>0</v>
      </c>
      <c r="AW43" s="64">
        <f>SUM(AU43:AV43)</f>
        <v>1088.963602</v>
      </c>
      <c r="AX43" s="64">
        <v>366.59893799999998</v>
      </c>
      <c r="AY43" s="64">
        <v>9.2246209999999991</v>
      </c>
      <c r="AZ43" s="64">
        <f>SUM(AX43:AY43)</f>
        <v>375.82355899999999</v>
      </c>
      <c r="BA43" s="64">
        <v>262.78724299999999</v>
      </c>
      <c r="BB43" s="64">
        <v>5.3788040000000006</v>
      </c>
      <c r="BC43" s="64">
        <f>SUM(BA43:BB43)</f>
        <v>268.16604699999999</v>
      </c>
      <c r="BD43" s="64">
        <v>382.79109900000003</v>
      </c>
      <c r="BE43" s="64">
        <v>24.927513999999999</v>
      </c>
      <c r="BF43" s="64">
        <f>SUM(BD43:BE43)</f>
        <v>407.718613</v>
      </c>
      <c r="BG43" s="64">
        <v>301.491983</v>
      </c>
      <c r="BH43" s="64">
        <v>4.9763849999999996</v>
      </c>
      <c r="BI43" s="64">
        <f>SUM(BG43:BH43)</f>
        <v>306.468368</v>
      </c>
      <c r="BJ43" s="64">
        <v>133.29403600000001</v>
      </c>
      <c r="BK43" s="64">
        <v>9.8713660000000001</v>
      </c>
      <c r="BL43" s="64">
        <f>SUM(BJ43:BK43)</f>
        <v>143.165402</v>
      </c>
      <c r="BM43" s="64">
        <v>131.82381000000001</v>
      </c>
      <c r="BN43" s="64">
        <v>2.6375820000000001</v>
      </c>
      <c r="BO43" s="64">
        <f>BM43+BN43</f>
        <v>134.46139200000002</v>
      </c>
      <c r="BP43" s="64">
        <v>183.26246099999997</v>
      </c>
      <c r="BQ43" s="64">
        <v>9.3404070000000008</v>
      </c>
      <c r="BR43" s="64">
        <f>Table9187[[#This Row],[الربع الأول عام 2023م
Quarter 1 2023 السوق الرئيسية
(TASI)]]+Table9187[[#This Row],[الربع الأول عام 2023م
Quarter 1 2023 السوق الموازية
(NOMU)]]</f>
        <v>192.60286799999997</v>
      </c>
      <c r="BS43" s="64">
        <v>137.05756700000001</v>
      </c>
      <c r="BT43" s="64">
        <v>13.703408</v>
      </c>
      <c r="BU43" s="64">
        <f>Table9187[[#This Row],[الربع الثاني عام 2023م
Quarter 2 2023 السوق الرئيسية
(TASI)]]+Table9187[[#This Row],[الربع الثاني عام 2023م
Quarter 2 2023 السوق الموازية
(NOMU)3]]</f>
        <v>150.760975</v>
      </c>
      <c r="BV43" s="64">
        <v>125.438794</v>
      </c>
      <c r="BW43" s="64">
        <v>19.789168</v>
      </c>
      <c r="BX43" s="64">
        <v>145.22796199999999</v>
      </c>
      <c r="BY43" s="64">
        <v>97.598098999999991</v>
      </c>
      <c r="BZ43" s="64">
        <v>22.723269000000002</v>
      </c>
      <c r="CA43" s="64">
        <v>120.32136799999999</v>
      </c>
      <c r="CB43" s="64">
        <v>89.315135999999995</v>
      </c>
      <c r="CC43" s="64">
        <v>26.973777000000002</v>
      </c>
      <c r="CD43" s="64">
        <f>Table9187[[#This Row],[الربع الأول عام 2024م
Quarter 1 2024 السوق الرئيسية
(TASI)]]+Table9187[[#This Row],[الربع الأول عام 2024م
Quarter 1 2024 السوق الموازية
(NOMU)]]</f>
        <v>116.28891299999999</v>
      </c>
      <c r="CE43" s="64">
        <v>48.201246999999995</v>
      </c>
      <c r="CF43" s="64">
        <v>14.621700000000001</v>
      </c>
      <c r="CG43" s="64">
        <f>Table9187[[#This Row],[الربع الثاني عام 2024م
Quarter 2 2024 السوق الموازية
(NOMU)]]+Table9187[[#This Row],[الربع الثاني عام 2024م
Quarter 2 2024 السوق الرئيسية
(TASI)]]</f>
        <v>62.822946999999999</v>
      </c>
      <c r="CH43" s="64">
        <v>57.311937</v>
      </c>
      <c r="CI43" s="64">
        <v>3.8047910000000003</v>
      </c>
      <c r="CJ43" s="64">
        <f>Table9187[[#This Row],[الربع الثالث عام 2024م
Quarter 3 2024 السوق الرئيسية
(TASI)]]+Table9187[[#This Row],[الربع الثالث عام 2024م
Quarter 3 2024 السوق الموازية
(NOMU)]]</f>
        <v>61.116728000000002</v>
      </c>
      <c r="CK43" s="64">
        <v>125</v>
      </c>
      <c r="CL43" s="64">
        <v>6</v>
      </c>
      <c r="CM43" s="64">
        <v>131</v>
      </c>
      <c r="CN43" s="64">
        <v>245.51333499999998</v>
      </c>
      <c r="CO43" s="64">
        <v>4.7036010000000008</v>
      </c>
      <c r="CP43" s="64">
        <v>250.21693599999998</v>
      </c>
      <c r="CQ43" s="64">
        <v>184.20894799999999</v>
      </c>
      <c r="CR43" s="64">
        <v>5.6002220000000005</v>
      </c>
      <c r="CS43" s="64">
        <v>189.80916999999999</v>
      </c>
      <c r="CT43" s="64">
        <v>56.025968000000006</v>
      </c>
      <c r="CU43" s="64">
        <v>3.7235279999999999</v>
      </c>
      <c r="CV43" s="64">
        <v>59.749496000000008</v>
      </c>
    </row>
    <row r="44" spans="2:100" ht="30" customHeight="1" thickBot="1">
      <c r="B44" s="116">
        <f t="shared" si="0"/>
        <v>33</v>
      </c>
      <c r="C44" s="61" t="s">
        <v>450</v>
      </c>
      <c r="D44" s="61" t="s">
        <v>1006</v>
      </c>
      <c r="E44" s="62">
        <v>1412</v>
      </c>
      <c r="F44" s="63">
        <v>1.2001614</v>
      </c>
      <c r="G44" s="63">
        <v>1413.2001614000001</v>
      </c>
      <c r="H44" s="63">
        <v>1210</v>
      </c>
      <c r="I44" s="63">
        <v>0.73275169999999989</v>
      </c>
      <c r="J44" s="63">
        <v>1210.7327517000001</v>
      </c>
      <c r="K44" s="63">
        <v>1064</v>
      </c>
      <c r="L44" s="63">
        <v>0</v>
      </c>
      <c r="M44" s="63">
        <v>1064</v>
      </c>
      <c r="N44" s="63">
        <v>1278</v>
      </c>
      <c r="O44" s="63">
        <v>0</v>
      </c>
      <c r="P44" s="63">
        <v>1278</v>
      </c>
      <c r="Q44" s="64">
        <v>2959.0572292899997</v>
      </c>
      <c r="R44" s="64">
        <v>0</v>
      </c>
      <c r="S44" s="63">
        <v>2959.0572292899997</v>
      </c>
      <c r="T44" s="64">
        <v>954.28852890000007</v>
      </c>
      <c r="U44" s="64">
        <v>0</v>
      </c>
      <c r="V44" s="63">
        <v>954.28852890000007</v>
      </c>
      <c r="W44" s="64">
        <v>2311.9579251999999</v>
      </c>
      <c r="X44" s="64">
        <v>0</v>
      </c>
      <c r="Y44" s="63">
        <v>2311.9579251999999</v>
      </c>
      <c r="Z44" s="64">
        <v>2867.00505084</v>
      </c>
      <c r="AA44" s="64">
        <v>0</v>
      </c>
      <c r="AB44" s="63">
        <v>2867.00505084</v>
      </c>
      <c r="AC44" s="64">
        <v>3385.0736472999997</v>
      </c>
      <c r="AD44" s="64">
        <v>0</v>
      </c>
      <c r="AE44" s="63">
        <v>3385.0736472999997</v>
      </c>
      <c r="AF44" s="64">
        <v>280.63559411999995</v>
      </c>
      <c r="AG44" s="64">
        <v>0</v>
      </c>
      <c r="AH44" s="63">
        <f>SUM(AF44:AG44)</f>
        <v>280.63559411999995</v>
      </c>
      <c r="AI44" s="64">
        <v>71.916560540000006</v>
      </c>
      <c r="AJ44" s="64">
        <v>0</v>
      </c>
      <c r="AK44" s="63">
        <f>SUM(AI44:AJ44)</f>
        <v>71.916560540000006</v>
      </c>
      <c r="AL44" s="64">
        <v>65.568570550000004</v>
      </c>
      <c r="AM44" s="64">
        <v>0</v>
      </c>
      <c r="AN44" s="63">
        <f>SUM(AL44:AM44)</f>
        <v>65.568570550000004</v>
      </c>
      <c r="AO44" s="64">
        <v>295.95729011000003</v>
      </c>
      <c r="AP44" s="64">
        <v>0</v>
      </c>
      <c r="AQ44" s="63">
        <f>SUM(AO44:AP44)</f>
        <v>295.95729011000003</v>
      </c>
      <c r="AR44" s="64">
        <v>344.09078840999996</v>
      </c>
      <c r="AS44" s="64">
        <v>0</v>
      </c>
      <c r="AT44" s="63">
        <f>SUM(AR44:AS44)</f>
        <v>344.09078840999996</v>
      </c>
      <c r="AU44" s="64">
        <v>243.84726499999999</v>
      </c>
      <c r="AV44" s="64">
        <v>0</v>
      </c>
      <c r="AW44" s="63">
        <f>SUM(AU44:AV44)</f>
        <v>243.84726499999999</v>
      </c>
      <c r="AX44" s="64">
        <v>90.492490000000004</v>
      </c>
      <c r="AY44" s="64">
        <v>0</v>
      </c>
      <c r="AZ44" s="63">
        <f>SUM(AX44:AY44)</f>
        <v>90.492490000000004</v>
      </c>
      <c r="BA44" s="64">
        <v>325.25021800000002</v>
      </c>
      <c r="BB44" s="64">
        <v>0</v>
      </c>
      <c r="BC44" s="63">
        <f>SUM(BA44:BB44)</f>
        <v>325.25021800000002</v>
      </c>
      <c r="BD44" s="64">
        <v>598.36471200000005</v>
      </c>
      <c r="BE44" s="64">
        <v>0</v>
      </c>
      <c r="BF44" s="64">
        <f>SUM(BD44:BE44)</f>
        <v>598.36471200000005</v>
      </c>
      <c r="BG44" s="64">
        <v>269.53695000000005</v>
      </c>
      <c r="BH44" s="64">
        <v>0</v>
      </c>
      <c r="BI44" s="64">
        <f>SUM(BG44:BH44)</f>
        <v>269.53695000000005</v>
      </c>
      <c r="BJ44" s="64">
        <v>244.83328799999998</v>
      </c>
      <c r="BK44" s="64">
        <v>0</v>
      </c>
      <c r="BL44" s="64">
        <f>SUM(BJ44:BK44)</f>
        <v>244.83328799999998</v>
      </c>
      <c r="BM44" s="64">
        <v>141.00480999999999</v>
      </c>
      <c r="BN44" s="64">
        <v>0</v>
      </c>
      <c r="BO44" s="64">
        <f>BM44+BN44</f>
        <v>141.00480999999999</v>
      </c>
      <c r="BP44" s="64">
        <v>106.75631100000001</v>
      </c>
      <c r="BQ44" s="64">
        <v>0</v>
      </c>
      <c r="BR44" s="63">
        <f>Table9187[[#This Row],[الربع الأول عام 2023م
Quarter 1 2023 السوق الرئيسية
(TASI)]]+Table9187[[#This Row],[الربع الأول عام 2023م
Quarter 1 2023 السوق الموازية
(NOMU)]]</f>
        <v>106.75631100000001</v>
      </c>
      <c r="BS44" s="64">
        <v>121.581408</v>
      </c>
      <c r="BT44" s="64">
        <v>0</v>
      </c>
      <c r="BU44" s="63">
        <f>Table9187[[#This Row],[الربع الثاني عام 2023م
Quarter 2 2023 السوق الرئيسية
(TASI)]]+Table9187[[#This Row],[الربع الثاني عام 2023م
Quarter 2 2023 السوق الموازية
(NOMU)3]]</f>
        <v>121.581408</v>
      </c>
      <c r="BV44" s="64">
        <v>11.109013000000001</v>
      </c>
      <c r="BW44" s="220">
        <v>0</v>
      </c>
      <c r="BX44" s="220">
        <v>11.109013000000001</v>
      </c>
      <c r="BY44" s="64">
        <v>32.029303999999996</v>
      </c>
      <c r="BZ44" s="220">
        <v>0</v>
      </c>
      <c r="CA44" s="220">
        <v>32.029303999999996</v>
      </c>
      <c r="CB44" s="64">
        <v>39.149680000000004</v>
      </c>
      <c r="CC44" s="220">
        <v>0</v>
      </c>
      <c r="CD44" s="220">
        <f>Table9187[[#This Row],[الربع الأول عام 2024م
Quarter 1 2024 السوق الرئيسية
(TASI)]]+Table9187[[#This Row],[الربع الأول عام 2024م
Quarter 1 2024 السوق الموازية
(NOMU)]]</f>
        <v>39.149680000000004</v>
      </c>
      <c r="CE44" s="64">
        <v>28.137064000000002</v>
      </c>
      <c r="CF44" s="220">
        <v>0</v>
      </c>
      <c r="CG44" s="220">
        <f>Table9187[[#This Row],[الربع الثاني عام 2024م
Quarter 2 2024 السوق الموازية
(NOMU)]]+Table9187[[#This Row],[الربع الثاني عام 2024م
Quarter 2 2024 السوق الرئيسية
(TASI)]]</f>
        <v>28.137064000000002</v>
      </c>
      <c r="CH44" s="64">
        <v>72.129019</v>
      </c>
      <c r="CI44" s="220">
        <v>0</v>
      </c>
      <c r="CJ44" s="220">
        <f>Table9187[[#This Row],[الربع الثالث عام 2024م
Quarter 3 2024 السوق الرئيسية
(TASI)]]+Table9187[[#This Row],[الربع الثالث عام 2024م
Quarter 3 2024 السوق الموازية
(NOMU)]]</f>
        <v>72.129019</v>
      </c>
      <c r="CK44" s="64">
        <v>18</v>
      </c>
      <c r="CL44" s="64">
        <v>0</v>
      </c>
      <c r="CM44" s="64">
        <v>18</v>
      </c>
      <c r="CN44" s="64">
        <v>23.129816999999999</v>
      </c>
      <c r="CO44" s="64">
        <v>0</v>
      </c>
      <c r="CP44" s="64">
        <v>23.129816999999999</v>
      </c>
      <c r="CQ44" s="64">
        <v>12.694084</v>
      </c>
      <c r="CR44" s="64">
        <v>0</v>
      </c>
      <c r="CS44" s="64">
        <v>12.694084</v>
      </c>
      <c r="CT44" s="64">
        <v>35.381638000000002</v>
      </c>
      <c r="CU44" s="64">
        <v>0</v>
      </c>
      <c r="CV44" s="64">
        <v>35.381638000000002</v>
      </c>
    </row>
    <row r="45" spans="2:100" ht="35.450000000000003" customHeight="1" thickBot="1">
      <c r="B45" s="116">
        <f t="shared" si="0"/>
        <v>34</v>
      </c>
      <c r="C45" s="61" t="s">
        <v>479</v>
      </c>
      <c r="D45" s="61" t="s">
        <v>1007</v>
      </c>
      <c r="E45" s="62">
        <v>257</v>
      </c>
      <c r="F45" s="63">
        <v>0.46246999999999999</v>
      </c>
      <c r="G45" s="63">
        <v>257.46247</v>
      </c>
      <c r="H45" s="42">
        <v>325</v>
      </c>
      <c r="I45" s="63">
        <v>4.7391131500000006</v>
      </c>
      <c r="J45" s="63">
        <v>329.73911314999998</v>
      </c>
      <c r="K45" s="42">
        <v>477</v>
      </c>
      <c r="L45" s="63">
        <v>0.53516345999999992</v>
      </c>
      <c r="M45" s="63">
        <v>477.53516345999998</v>
      </c>
      <c r="N45" s="42">
        <v>611</v>
      </c>
      <c r="O45" s="63">
        <v>0.53675306</v>
      </c>
      <c r="P45" s="63">
        <v>611.53675306000002</v>
      </c>
      <c r="Q45" s="64">
        <v>923.20571717000007</v>
      </c>
      <c r="R45" s="64">
        <v>0.28242247999999998</v>
      </c>
      <c r="S45" s="63">
        <v>923.48813965000011</v>
      </c>
      <c r="T45" s="64">
        <v>457.93767630000002</v>
      </c>
      <c r="U45" s="64">
        <v>0.74871138000000004</v>
      </c>
      <c r="V45" s="63">
        <v>458.68638768</v>
      </c>
      <c r="W45" s="64">
        <v>701.76066460000004</v>
      </c>
      <c r="X45" s="64">
        <v>0.24556600000000001</v>
      </c>
      <c r="Y45" s="63">
        <v>702.00623060000009</v>
      </c>
      <c r="Z45" s="64">
        <v>629.07411348000005</v>
      </c>
      <c r="AA45" s="64">
        <v>0.34404037999999998</v>
      </c>
      <c r="AB45" s="63">
        <v>629.41815386000007</v>
      </c>
      <c r="AC45" s="64">
        <v>839.86625886000002</v>
      </c>
      <c r="AD45" s="64">
        <v>5.2025582200000002</v>
      </c>
      <c r="AE45" s="63">
        <v>845.06881708000003</v>
      </c>
      <c r="AF45" s="64">
        <v>501.94748542000002</v>
      </c>
      <c r="AG45" s="64">
        <v>4.6068595999999999</v>
      </c>
      <c r="AH45" s="63">
        <f>SUM(AF45:AG45)</f>
        <v>506.55434502000003</v>
      </c>
      <c r="AI45" s="64">
        <v>226.30304710000001</v>
      </c>
      <c r="AJ45" s="64">
        <v>0</v>
      </c>
      <c r="AK45" s="63">
        <f>SUM(AI45:AJ45)</f>
        <v>226.30304710000001</v>
      </c>
      <c r="AL45" s="64">
        <v>183.87213571999999</v>
      </c>
      <c r="AM45" s="64">
        <v>0</v>
      </c>
      <c r="AN45" s="63">
        <f>SUM(AL45:AM45)</f>
        <v>183.87213571999999</v>
      </c>
      <c r="AO45" s="64">
        <v>315.52131716999997</v>
      </c>
      <c r="AP45" s="64">
        <v>0</v>
      </c>
      <c r="AQ45" s="63">
        <f>SUM(AO45:AP45)</f>
        <v>315.52131716999997</v>
      </c>
      <c r="AR45" s="64">
        <v>213.16222174000001</v>
      </c>
      <c r="AS45" s="64">
        <v>0</v>
      </c>
      <c r="AT45" s="63">
        <f>SUM(AR45:AS45)</f>
        <v>213.16222174000001</v>
      </c>
      <c r="AU45" s="64">
        <v>245.37359599999999</v>
      </c>
      <c r="AV45" s="64">
        <v>0</v>
      </c>
      <c r="AW45" s="63">
        <f>SUM(AU45:AV45)</f>
        <v>245.37359599999999</v>
      </c>
      <c r="AX45" s="64">
        <v>86.409452000000002</v>
      </c>
      <c r="AY45" s="64">
        <v>0</v>
      </c>
      <c r="AZ45" s="63">
        <f>SUM(AX45:AY45)</f>
        <v>86.409452000000002</v>
      </c>
      <c r="BA45" s="64">
        <v>33.026985999999994</v>
      </c>
      <c r="BB45" s="64">
        <v>0</v>
      </c>
      <c r="BC45" s="63">
        <f>SUM(BA45:BB45)</f>
        <v>33.026985999999994</v>
      </c>
      <c r="BD45" s="64" t="s">
        <v>5</v>
      </c>
      <c r="BE45" s="64" t="s">
        <v>5</v>
      </c>
      <c r="BF45" s="64" t="s">
        <v>5</v>
      </c>
      <c r="BG45" s="64" t="s">
        <v>5</v>
      </c>
      <c r="BH45" s="64" t="s">
        <v>5</v>
      </c>
      <c r="BI45" s="64" t="s">
        <v>5</v>
      </c>
      <c r="BJ45" s="64" t="s">
        <v>5</v>
      </c>
      <c r="BK45" s="64" t="s">
        <v>5</v>
      </c>
      <c r="BL45" s="64" t="s">
        <v>5</v>
      </c>
      <c r="BM45" s="64" t="s">
        <v>5</v>
      </c>
      <c r="BN45" s="64" t="s">
        <v>5</v>
      </c>
      <c r="BO45" s="64" t="s">
        <v>5</v>
      </c>
      <c r="BP45" s="64" t="s">
        <v>5</v>
      </c>
      <c r="BQ45" s="64" t="s">
        <v>5</v>
      </c>
      <c r="BR45" s="64" t="s">
        <v>5</v>
      </c>
      <c r="BS45" s="64" t="s">
        <v>5</v>
      </c>
      <c r="BT45" s="64" t="s">
        <v>5</v>
      </c>
      <c r="BU45" s="64" t="s">
        <v>5</v>
      </c>
      <c r="BV45" s="64" t="s">
        <v>5</v>
      </c>
      <c r="BW45" s="64" t="s">
        <v>5</v>
      </c>
      <c r="BX45" s="64" t="s">
        <v>5</v>
      </c>
      <c r="BY45" s="64" t="s">
        <v>5</v>
      </c>
      <c r="BZ45" s="64" t="s">
        <v>5</v>
      </c>
      <c r="CA45" s="64" t="s">
        <v>5</v>
      </c>
      <c r="CB45" s="64" t="s">
        <v>5</v>
      </c>
      <c r="CC45" s="64" t="s">
        <v>5</v>
      </c>
      <c r="CD45" s="64" t="s">
        <v>5</v>
      </c>
      <c r="CE45" s="64" t="s">
        <v>5</v>
      </c>
      <c r="CF45" s="64" t="s">
        <v>5</v>
      </c>
      <c r="CG45" s="64" t="s">
        <v>5</v>
      </c>
      <c r="CH45" s="64" t="s">
        <v>5</v>
      </c>
      <c r="CI45" s="64" t="s">
        <v>5</v>
      </c>
      <c r="CJ45" s="64" t="s">
        <v>5</v>
      </c>
      <c r="CK45" s="64" t="s">
        <v>5</v>
      </c>
      <c r="CL45" s="64" t="s">
        <v>5</v>
      </c>
      <c r="CM45" s="64" t="s">
        <v>5</v>
      </c>
      <c r="CN45" s="64" t="s">
        <v>5</v>
      </c>
      <c r="CO45" s="64" t="s">
        <v>5</v>
      </c>
      <c r="CP45" s="64" t="s">
        <v>5</v>
      </c>
      <c r="CQ45" s="64" t="s">
        <v>5</v>
      </c>
      <c r="CR45" s="64" t="s">
        <v>5</v>
      </c>
      <c r="CS45" s="64" t="s">
        <v>5</v>
      </c>
      <c r="CT45" s="64" t="s">
        <v>5</v>
      </c>
      <c r="CU45" s="64" t="s">
        <v>5</v>
      </c>
      <c r="CV45" s="64" t="s">
        <v>5</v>
      </c>
    </row>
    <row r="46" spans="2:100" ht="36" customHeight="1" thickBot="1">
      <c r="B46" s="116">
        <f t="shared" si="0"/>
        <v>35</v>
      </c>
      <c r="C46" s="61" t="s">
        <v>598</v>
      </c>
      <c r="D46" s="61" t="s">
        <v>1008</v>
      </c>
      <c r="E46" s="62">
        <v>29814</v>
      </c>
      <c r="F46" s="63">
        <v>16.021531449999998</v>
      </c>
      <c r="G46" s="63">
        <v>29830.021531449998</v>
      </c>
      <c r="H46" s="63">
        <v>32358</v>
      </c>
      <c r="I46" s="63">
        <v>13.582205429999998</v>
      </c>
      <c r="J46" s="63">
        <v>32371.582205430001</v>
      </c>
      <c r="K46" s="63">
        <v>32276</v>
      </c>
      <c r="L46" s="63">
        <v>19.491289469999998</v>
      </c>
      <c r="M46" s="63">
        <v>32295.491289469999</v>
      </c>
      <c r="N46" s="63">
        <v>21856</v>
      </c>
      <c r="O46" s="63">
        <v>23.08699549</v>
      </c>
      <c r="P46" s="63">
        <v>21879.086995490001</v>
      </c>
      <c r="Q46" s="64">
        <v>30709.476182810002</v>
      </c>
      <c r="R46" s="64">
        <v>10.169553619999999</v>
      </c>
      <c r="S46" s="63">
        <v>30719.64573643</v>
      </c>
      <c r="T46" s="64">
        <v>28373.736912999997</v>
      </c>
      <c r="U46" s="64">
        <v>15.2858743</v>
      </c>
      <c r="V46" s="63">
        <v>28389.022787299997</v>
      </c>
      <c r="W46" s="64">
        <v>31328.935490000003</v>
      </c>
      <c r="X46" s="64">
        <v>10.26282492</v>
      </c>
      <c r="Y46" s="63">
        <v>31339.198314920002</v>
      </c>
      <c r="Z46" s="64">
        <v>23071.422595950004</v>
      </c>
      <c r="AA46" s="64">
        <v>20.24415067</v>
      </c>
      <c r="AB46" s="63">
        <v>23091.666746620005</v>
      </c>
      <c r="AC46" s="64">
        <v>38939.706036930002</v>
      </c>
      <c r="AD46" s="64">
        <v>398.17015395000004</v>
      </c>
      <c r="AE46" s="63">
        <v>39337.876190880001</v>
      </c>
      <c r="AF46" s="64">
        <v>43049.65695651</v>
      </c>
      <c r="AG46" s="64">
        <v>297.93951387999994</v>
      </c>
      <c r="AH46" s="63">
        <f>SUM(AF46:AG46)</f>
        <v>43347.596470390003</v>
      </c>
      <c r="AI46" s="64">
        <v>44100.237123159997</v>
      </c>
      <c r="AJ46" s="64">
        <v>461.97148308999999</v>
      </c>
      <c r="AK46" s="63">
        <f>SUM(AI46:AJ46)</f>
        <v>44562.208606249995</v>
      </c>
      <c r="AL46" s="64">
        <v>85527.726027880009</v>
      </c>
      <c r="AM46" s="64">
        <v>314.46894865000002</v>
      </c>
      <c r="AN46" s="63">
        <f>SUM(AL46:AM46)</f>
        <v>85842.194976530009</v>
      </c>
      <c r="AO46" s="64">
        <v>118361.78434565999</v>
      </c>
      <c r="AP46" s="64">
        <v>447.69758174999998</v>
      </c>
      <c r="AQ46" s="63">
        <f>SUM(AO46:AP46)</f>
        <v>118809.48192741</v>
      </c>
      <c r="AR46" s="64">
        <v>105783.13664903</v>
      </c>
      <c r="AS46" s="64">
        <v>376.68971894999993</v>
      </c>
      <c r="AT46" s="63">
        <f>SUM(AR46:AS46)</f>
        <v>106159.82636798</v>
      </c>
      <c r="AU46" s="64">
        <v>90099.602174</v>
      </c>
      <c r="AV46" s="64">
        <v>227.65137300000001</v>
      </c>
      <c r="AW46" s="63">
        <f>SUM(AU46:AV46)</f>
        <v>90327.253547</v>
      </c>
      <c r="AX46" s="64">
        <v>38139.776570999995</v>
      </c>
      <c r="AY46" s="64">
        <v>201.35586600000002</v>
      </c>
      <c r="AZ46" s="63">
        <f>SUM(AX46:AY46)</f>
        <v>38341.132436999993</v>
      </c>
      <c r="BA46" s="64">
        <v>1050.021921</v>
      </c>
      <c r="BB46" s="64">
        <v>5.4362499999999994</v>
      </c>
      <c r="BC46" s="63">
        <f>SUM(BA46:BB46)</f>
        <v>1055.458171</v>
      </c>
      <c r="BD46" s="64" t="s">
        <v>5</v>
      </c>
      <c r="BE46" s="64" t="s">
        <v>5</v>
      </c>
      <c r="BF46" s="64" t="s">
        <v>5</v>
      </c>
      <c r="BG46" s="64" t="s">
        <v>5</v>
      </c>
      <c r="BH46" s="64" t="s">
        <v>5</v>
      </c>
      <c r="BI46" s="64" t="s">
        <v>5</v>
      </c>
      <c r="BJ46" s="64" t="s">
        <v>5</v>
      </c>
      <c r="BK46" s="64" t="s">
        <v>5</v>
      </c>
      <c r="BL46" s="64" t="s">
        <v>5</v>
      </c>
      <c r="BM46" s="64" t="s">
        <v>5</v>
      </c>
      <c r="BN46" s="64" t="s">
        <v>5</v>
      </c>
      <c r="BO46" s="64" t="s">
        <v>5</v>
      </c>
      <c r="BP46" s="64" t="s">
        <v>5</v>
      </c>
      <c r="BQ46" s="64" t="s">
        <v>5</v>
      </c>
      <c r="BR46" s="63" t="s">
        <v>5</v>
      </c>
      <c r="BS46" s="64" t="s">
        <v>5</v>
      </c>
      <c r="BT46" s="64" t="s">
        <v>5</v>
      </c>
      <c r="BU46" s="63" t="s">
        <v>5</v>
      </c>
      <c r="BV46" s="64" t="s">
        <v>5</v>
      </c>
      <c r="BW46" s="220" t="s">
        <v>5</v>
      </c>
      <c r="BX46" s="220" t="s">
        <v>5</v>
      </c>
      <c r="BY46" s="64" t="s">
        <v>5</v>
      </c>
      <c r="BZ46" s="220" t="s">
        <v>5</v>
      </c>
      <c r="CA46" s="220" t="s">
        <v>5</v>
      </c>
      <c r="CB46" s="64" t="s">
        <v>5</v>
      </c>
      <c r="CC46" s="220" t="s">
        <v>5</v>
      </c>
      <c r="CD46" s="220" t="s">
        <v>5</v>
      </c>
      <c r="CE46" s="64" t="s">
        <v>5</v>
      </c>
      <c r="CF46" s="220" t="s">
        <v>5</v>
      </c>
      <c r="CG46" s="220" t="s">
        <v>5</v>
      </c>
      <c r="CH46" s="64" t="s">
        <v>5</v>
      </c>
      <c r="CI46" s="220" t="s">
        <v>5</v>
      </c>
      <c r="CJ46" s="220" t="s">
        <v>5</v>
      </c>
      <c r="CK46" s="64" t="s">
        <v>5</v>
      </c>
      <c r="CL46" s="64" t="s">
        <v>5</v>
      </c>
      <c r="CM46" s="64" t="s">
        <v>5</v>
      </c>
      <c r="CN46" s="64" t="s">
        <v>5</v>
      </c>
      <c r="CO46" s="64" t="s">
        <v>5</v>
      </c>
      <c r="CP46" s="64" t="s">
        <v>5</v>
      </c>
      <c r="CQ46" s="64" t="s">
        <v>5</v>
      </c>
      <c r="CR46" s="64" t="s">
        <v>5</v>
      </c>
      <c r="CS46" s="64" t="s">
        <v>5</v>
      </c>
      <c r="CT46" s="64" t="s">
        <v>5</v>
      </c>
      <c r="CU46" s="64" t="s">
        <v>5</v>
      </c>
      <c r="CV46" s="64" t="s">
        <v>5</v>
      </c>
    </row>
    <row r="47" spans="2:100" s="293" customFormat="1" ht="36" customHeight="1">
      <c r="B47" s="290"/>
      <c r="C47" s="291" t="s">
        <v>1009</v>
      </c>
      <c r="D47" s="291" t="s">
        <v>430</v>
      </c>
      <c r="E47" s="411">
        <f>SUM(E12:E46)</f>
        <v>454347</v>
      </c>
      <c r="F47" s="292">
        <f t="shared" ref="F47:AK47" si="17">SUM(F12:F44)</f>
        <v>208.67965410000005</v>
      </c>
      <c r="G47" s="292">
        <f t="shared" si="17"/>
        <v>424484.67965410009</v>
      </c>
      <c r="H47" s="292">
        <f t="shared" si="17"/>
        <v>435487</v>
      </c>
      <c r="I47" s="292">
        <f t="shared" si="17"/>
        <v>190.97376566000003</v>
      </c>
      <c r="J47" s="292">
        <f t="shared" si="17"/>
        <v>435677.97376565996</v>
      </c>
      <c r="K47" s="292">
        <f t="shared" si="17"/>
        <v>440039</v>
      </c>
      <c r="L47" s="292">
        <f t="shared" si="17"/>
        <v>221.06674459000001</v>
      </c>
      <c r="M47" s="292">
        <f t="shared" si="17"/>
        <v>440260.06674459</v>
      </c>
      <c r="N47" s="292">
        <f t="shared" si="17"/>
        <v>329819</v>
      </c>
      <c r="O47" s="292">
        <f t="shared" si="17"/>
        <v>158.08371381999999</v>
      </c>
      <c r="P47" s="292">
        <f t="shared" si="17"/>
        <v>329977.08371381997</v>
      </c>
      <c r="Q47" s="292">
        <f t="shared" si="17"/>
        <v>404389.10190821992</v>
      </c>
      <c r="R47" s="292">
        <f t="shared" si="17"/>
        <v>211.15984513999996</v>
      </c>
      <c r="S47" s="292">
        <f t="shared" si="17"/>
        <v>404600.26175335993</v>
      </c>
      <c r="T47" s="292">
        <f t="shared" si="17"/>
        <v>325082.38693233003</v>
      </c>
      <c r="U47" s="292">
        <f t="shared" si="17"/>
        <v>254.17691664000003</v>
      </c>
      <c r="V47" s="292">
        <f t="shared" si="17"/>
        <v>325336.56384897005</v>
      </c>
      <c r="W47" s="292">
        <f t="shared" si="17"/>
        <v>491970.51619123988</v>
      </c>
      <c r="X47" s="292">
        <f t="shared" si="17"/>
        <v>205.24343303999996</v>
      </c>
      <c r="Y47" s="292">
        <f t="shared" si="17"/>
        <v>492175.75962428004</v>
      </c>
      <c r="Z47" s="292">
        <f t="shared" si="17"/>
        <v>393567.40289382997</v>
      </c>
      <c r="AA47" s="292">
        <f t="shared" si="17"/>
        <v>263.24022365000002</v>
      </c>
      <c r="AB47" s="292">
        <f t="shared" si="17"/>
        <v>393830.64311748004</v>
      </c>
      <c r="AC47" s="292">
        <f t="shared" si="17"/>
        <v>425315.40380469</v>
      </c>
      <c r="AD47" s="292">
        <f t="shared" si="17"/>
        <v>3386.4547600699993</v>
      </c>
      <c r="AE47" s="292">
        <f t="shared" si="17"/>
        <v>428701.85856476007</v>
      </c>
      <c r="AF47" s="292">
        <f t="shared" si="17"/>
        <v>502281.05346923019</v>
      </c>
      <c r="AG47" s="292">
        <f t="shared" si="17"/>
        <v>1712.8737536199999</v>
      </c>
      <c r="AH47" s="292">
        <f t="shared" si="17"/>
        <v>503993.92722285003</v>
      </c>
      <c r="AI47" s="292">
        <f t="shared" si="17"/>
        <v>1060250.2940741398</v>
      </c>
      <c r="AJ47" s="292">
        <f t="shared" si="17"/>
        <v>3039.2004475900003</v>
      </c>
      <c r="AK47" s="292">
        <f t="shared" si="17"/>
        <v>1063289.4945217299</v>
      </c>
      <c r="AL47" s="292">
        <f t="shared" ref="AL47:BQ47" si="18">SUM(AL12:AL44)</f>
        <v>972794.08414204023</v>
      </c>
      <c r="AM47" s="292">
        <f t="shared" si="18"/>
        <v>2879.2955755500002</v>
      </c>
      <c r="AN47" s="292">
        <f t="shared" si="18"/>
        <v>975673.37971759017</v>
      </c>
      <c r="AO47" s="292">
        <f t="shared" si="18"/>
        <v>1348006.6688627899</v>
      </c>
      <c r="AP47" s="292">
        <f t="shared" si="18"/>
        <v>5069.6217753499996</v>
      </c>
      <c r="AQ47" s="292">
        <f t="shared" si="18"/>
        <v>1353076.2906381397</v>
      </c>
      <c r="AR47" s="292">
        <f t="shared" si="18"/>
        <v>1288513.9898123101</v>
      </c>
      <c r="AS47" s="292">
        <f t="shared" si="18"/>
        <v>5056.205048249999</v>
      </c>
      <c r="AT47" s="292">
        <f t="shared" si="18"/>
        <v>1293570.1948605599</v>
      </c>
      <c r="AU47" s="292">
        <f t="shared" si="18"/>
        <v>1193664.2742770005</v>
      </c>
      <c r="AV47" s="292">
        <f t="shared" si="18"/>
        <v>4023.7224659999988</v>
      </c>
      <c r="AW47" s="292">
        <f t="shared" si="18"/>
        <v>1197687.9967430003</v>
      </c>
      <c r="AX47" s="292">
        <f t="shared" si="18"/>
        <v>855411.82779699971</v>
      </c>
      <c r="AY47" s="292">
        <f t="shared" si="18"/>
        <v>5165.244252999998</v>
      </c>
      <c r="AZ47" s="292">
        <f t="shared" si="18"/>
        <v>860577.07204999973</v>
      </c>
      <c r="BA47" s="292">
        <f t="shared" si="18"/>
        <v>898559.8798880002</v>
      </c>
      <c r="BB47" s="292">
        <f t="shared" si="18"/>
        <v>7674.4580800000012</v>
      </c>
      <c r="BC47" s="292">
        <f t="shared" si="18"/>
        <v>906234.33796800009</v>
      </c>
      <c r="BD47" s="292">
        <f t="shared" si="18"/>
        <v>1085625.8033359994</v>
      </c>
      <c r="BE47" s="292">
        <f t="shared" si="18"/>
        <v>14226.302232000002</v>
      </c>
      <c r="BF47" s="292">
        <f t="shared" si="18"/>
        <v>1099852.1055680001</v>
      </c>
      <c r="BG47" s="292">
        <f t="shared" si="18"/>
        <v>989932.94798400009</v>
      </c>
      <c r="BH47" s="292">
        <f t="shared" si="18"/>
        <v>4082.9358059999995</v>
      </c>
      <c r="BI47" s="292">
        <f t="shared" si="18"/>
        <v>994015.88378999988</v>
      </c>
      <c r="BJ47" s="292">
        <f t="shared" si="18"/>
        <v>726194.79183700006</v>
      </c>
      <c r="BK47" s="292">
        <f t="shared" si="18"/>
        <v>3945.3687160000013</v>
      </c>
      <c r="BL47" s="292">
        <f t="shared" si="18"/>
        <v>730140.16055299994</v>
      </c>
      <c r="BM47" s="292">
        <f t="shared" si="18"/>
        <v>614326.89269099978</v>
      </c>
      <c r="BN47" s="292">
        <f t="shared" si="18"/>
        <v>4712.8434080000006</v>
      </c>
      <c r="BO47" s="292">
        <f t="shared" si="18"/>
        <v>619039.73609899962</v>
      </c>
      <c r="BP47" s="292">
        <f t="shared" si="18"/>
        <v>539429.55272599997</v>
      </c>
      <c r="BQ47" s="292">
        <f t="shared" si="18"/>
        <v>3576.9906959999994</v>
      </c>
      <c r="BR47" s="367">
        <f t="shared" ref="BR47:CV47" si="19">SUM(BR12:BR45)</f>
        <v>543006.54342200025</v>
      </c>
      <c r="BS47" s="367">
        <f t="shared" si="19"/>
        <v>650024.24166900013</v>
      </c>
      <c r="BT47" s="367">
        <f t="shared" si="19"/>
        <v>3824.337911000001</v>
      </c>
      <c r="BU47" s="367">
        <f t="shared" si="19"/>
        <v>653848.57957999979</v>
      </c>
      <c r="BV47" s="367">
        <f t="shared" si="19"/>
        <v>758937.85924400005</v>
      </c>
      <c r="BW47" s="367">
        <f t="shared" si="19"/>
        <v>5310.4027680000008</v>
      </c>
      <c r="BX47" s="367">
        <f t="shared" si="19"/>
        <v>764248.26201200008</v>
      </c>
      <c r="BY47" s="367">
        <f t="shared" si="19"/>
        <v>717852.21544099995</v>
      </c>
      <c r="BZ47" s="367">
        <f t="shared" si="19"/>
        <v>3428.3894670000004</v>
      </c>
      <c r="CA47" s="367">
        <f t="shared" si="19"/>
        <v>721280.60490799998</v>
      </c>
      <c r="CB47" s="367">
        <f t="shared" si="19"/>
        <v>1151776.1465850004</v>
      </c>
      <c r="CC47" s="367">
        <f t="shared" si="19"/>
        <v>6656.1135750000003</v>
      </c>
      <c r="CD47" s="367">
        <f t="shared" si="19"/>
        <v>1158432.2601600008</v>
      </c>
      <c r="CE47" s="367">
        <f t="shared" si="19"/>
        <v>894955.89405100013</v>
      </c>
      <c r="CF47" s="367">
        <f t="shared" si="19"/>
        <v>5397.5425029999979</v>
      </c>
      <c r="CG47" s="367">
        <f t="shared" si="19"/>
        <v>900353.43655400025</v>
      </c>
      <c r="CH47" s="367">
        <f t="shared" si="19"/>
        <v>891512.29157499992</v>
      </c>
      <c r="CI47" s="367">
        <f t="shared" si="19"/>
        <v>5962.9139869999999</v>
      </c>
      <c r="CJ47" s="367">
        <f t="shared" si="19"/>
        <v>897475.20556199981</v>
      </c>
      <c r="CK47" s="367">
        <f t="shared" si="19"/>
        <v>786422</v>
      </c>
      <c r="CL47" s="367">
        <f t="shared" si="19"/>
        <v>10232</v>
      </c>
      <c r="CM47" s="367">
        <f t="shared" si="19"/>
        <v>796653</v>
      </c>
      <c r="CN47" s="367">
        <f t="shared" si="19"/>
        <v>725173.1416930001</v>
      </c>
      <c r="CO47" s="367">
        <f t="shared" si="19"/>
        <v>5398.9469260000005</v>
      </c>
      <c r="CP47" s="367">
        <f t="shared" si="19"/>
        <v>730572.0886189997</v>
      </c>
      <c r="CQ47" s="367">
        <f t="shared" si="19"/>
        <v>651010.92227799981</v>
      </c>
      <c r="CR47" s="367">
        <f t="shared" si="19"/>
        <v>3990.8573500000002</v>
      </c>
      <c r="CS47" s="367">
        <f t="shared" si="19"/>
        <v>655001.77962799999</v>
      </c>
      <c r="CT47" s="367">
        <f t="shared" si="19"/>
        <v>652046.1969959999</v>
      </c>
      <c r="CU47" s="367">
        <f t="shared" si="19"/>
        <v>4091.7275610000011</v>
      </c>
      <c r="CV47" s="367">
        <f t="shared" si="19"/>
        <v>656137.92455700017</v>
      </c>
    </row>
    <row r="48" spans="2:100" ht="16.350000000000001" customHeight="1">
      <c r="B48" s="67" t="s">
        <v>6</v>
      </c>
      <c r="C48" s="68"/>
      <c r="D48" s="68"/>
      <c r="E48" s="68"/>
      <c r="F48" s="186"/>
      <c r="G48" s="181"/>
      <c r="H48" s="49"/>
      <c r="I48" s="181"/>
      <c r="J48" s="183"/>
      <c r="K48" s="49"/>
      <c r="L48" s="183"/>
      <c r="M48" s="181"/>
      <c r="N48" s="49"/>
      <c r="O48" s="49"/>
      <c r="P48" s="181"/>
      <c r="Q48" s="181"/>
      <c r="R48" s="181"/>
      <c r="S48" s="181"/>
      <c r="T48" s="181"/>
      <c r="U48" s="181"/>
      <c r="V48" s="69"/>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49"/>
      <c r="AX48" s="181"/>
      <c r="AY48" s="181"/>
      <c r="AZ48" s="49"/>
      <c r="BA48" s="181"/>
      <c r="BB48" s="181"/>
      <c r="BC48" s="49"/>
      <c r="BD48" s="181"/>
      <c r="BE48" s="181"/>
      <c r="BF48" s="49"/>
      <c r="BG48" s="181"/>
      <c r="BH48" s="181"/>
      <c r="BI48" s="49"/>
      <c r="BJ48" s="181"/>
      <c r="BK48" s="181"/>
      <c r="CS48" s="49" t="s">
        <v>14</v>
      </c>
    </row>
    <row r="50" spans="10:60" ht="15" customHeight="1"/>
    <row r="52" spans="10:60">
      <c r="L52" s="17"/>
    </row>
    <row r="53" spans="10:60" ht="15" customHeight="1"/>
    <row r="54" spans="10:60">
      <c r="J54" s="98"/>
      <c r="K54" s="98"/>
      <c r="L54" s="98"/>
    </row>
    <row r="57" spans="10:60">
      <c r="BH57" s="6"/>
    </row>
    <row r="58" spans="10:60">
      <c r="BH58" s="6"/>
    </row>
    <row r="59" spans="10:60">
      <c r="BH59" s="6"/>
    </row>
    <row r="60" spans="10:60">
      <c r="BH60" s="6"/>
    </row>
    <row r="61" spans="10:60">
      <c r="BH61" s="6"/>
    </row>
    <row r="62" spans="10:60">
      <c r="BH62" s="6"/>
    </row>
    <row r="63" spans="10:60">
      <c r="BH63" s="6"/>
    </row>
    <row r="64" spans="10:60">
      <c r="BH64" s="6"/>
    </row>
    <row r="66" spans="2:61">
      <c r="BH66" s="6"/>
    </row>
    <row r="67" spans="2:61">
      <c r="BH67" s="6"/>
    </row>
    <row r="68" spans="2:61">
      <c r="BH68" s="6"/>
    </row>
    <row r="69" spans="2:61">
      <c r="BH69" s="6"/>
    </row>
    <row r="70" spans="2:61">
      <c r="BH70" s="6"/>
      <c r="BI70" s="7"/>
    </row>
    <row r="71" spans="2:61">
      <c r="BH71" s="6"/>
      <c r="BI71" s="7"/>
    </row>
    <row r="72" spans="2:61">
      <c r="BH72" s="6"/>
      <c r="BI72" s="7"/>
    </row>
    <row r="73" spans="2:61">
      <c r="BH73" s="6"/>
      <c r="BI73" s="7"/>
    </row>
    <row r="74" spans="2:61">
      <c r="BH74" s="6"/>
      <c r="BI74" s="7"/>
    </row>
    <row r="75" spans="2:61">
      <c r="BH75" s="6"/>
      <c r="BI75" s="7"/>
    </row>
    <row r="76" spans="2:61">
      <c r="BH76" s="6"/>
      <c r="BI76" s="7"/>
    </row>
    <row r="77" spans="2:61">
      <c r="B77" s="14"/>
      <c r="D77" s="16"/>
      <c r="E77" s="16"/>
      <c r="F77" s="16"/>
      <c r="J77" s="98"/>
      <c r="K77" s="98"/>
      <c r="L77" s="98"/>
      <c r="BH77" s="6"/>
      <c r="BI77" s="7"/>
    </row>
    <row r="78" spans="2:61">
      <c r="BH78" s="6"/>
      <c r="BI78" s="7"/>
    </row>
    <row r="79" spans="2:61">
      <c r="BH79" s="6"/>
      <c r="BI79" s="7"/>
    </row>
    <row r="80" spans="2:61">
      <c r="BH80" s="6"/>
      <c r="BI80" s="7"/>
    </row>
    <row r="81" spans="3:61">
      <c r="BH81" s="6"/>
      <c r="BI81" s="7"/>
    </row>
    <row r="82" spans="3:61">
      <c r="BH82" s="6"/>
      <c r="BI82" s="7"/>
    </row>
    <row r="83" spans="3:61">
      <c r="BH83" s="6"/>
      <c r="BI83" s="7"/>
    </row>
    <row r="84" spans="3:61">
      <c r="C84" s="98" t="str">
        <f>C48&amp;" "&amp;D48</f>
        <v xml:space="preserve"> </v>
      </c>
      <c r="BH84" s="6"/>
      <c r="BI84" s="7"/>
    </row>
    <row r="85" spans="3:61">
      <c r="C85" s="98" t="e">
        <f>#REF!&amp;" "&amp;#REF!</f>
        <v>#REF!</v>
      </c>
      <c r="BH85" s="6"/>
      <c r="BI85" s="7"/>
    </row>
    <row r="86" spans="3:61">
      <c r="C86" s="98" t="str">
        <f>C49&amp;" "&amp;D49</f>
        <v xml:space="preserve"> </v>
      </c>
      <c r="BH86" s="6"/>
      <c r="BI86" s="7"/>
    </row>
    <row r="87" spans="3:61">
      <c r="BH87" s="6"/>
      <c r="BI87" s="7"/>
    </row>
    <row r="88" spans="3:61">
      <c r="BH88" s="6"/>
      <c r="BI88" s="7"/>
    </row>
    <row r="89" spans="3:61">
      <c r="BH89" s="6"/>
      <c r="BI89" s="7"/>
    </row>
    <row r="90" spans="3:61">
      <c r="BH90" s="6"/>
      <c r="BI90" s="7"/>
    </row>
    <row r="91" spans="3:61">
      <c r="BH91" s="6"/>
      <c r="BI91" s="7"/>
    </row>
    <row r="92" spans="3:61">
      <c r="BH92" s="6"/>
      <c r="BI92" s="7"/>
    </row>
    <row r="93" spans="3:61">
      <c r="BH93" s="6"/>
      <c r="BI93" s="7"/>
    </row>
    <row r="94" spans="3:61">
      <c r="BH94" s="6"/>
      <c r="BI94" s="7"/>
    </row>
    <row r="95" spans="3:61">
      <c r="BH95" s="6"/>
      <c r="BI95" s="7"/>
    </row>
    <row r="96" spans="3:61">
      <c r="BH96" s="6"/>
      <c r="BI96" s="7"/>
    </row>
    <row r="97" spans="60:60">
      <c r="BH97" s="6"/>
    </row>
    <row r="98" spans="60:60">
      <c r="BH98" s="6"/>
    </row>
    <row r="99" spans="60:60">
      <c r="BH99" s="6"/>
    </row>
    <row r="100" spans="60:60">
      <c r="BH100" s="6"/>
    </row>
    <row r="101" spans="60:60">
      <c r="BH101" s="6"/>
    </row>
    <row r="102" spans="60:60">
      <c r="BH102" s="6"/>
    </row>
    <row r="103" spans="60:60">
      <c r="BH103" s="6"/>
    </row>
    <row r="104" spans="60:60">
      <c r="BH104" s="6"/>
    </row>
    <row r="105" spans="60:60">
      <c r="BH105" s="6"/>
    </row>
    <row r="106" spans="60:60">
      <c r="BH106" s="6"/>
    </row>
  </sheetData>
  <protectedRanges>
    <protectedRange sqref="B48" name="Range1_1"/>
    <protectedRange sqref="B12:B47" name="Range6_1"/>
    <protectedRange sqref="AZ48 BC48 BF48 BI48 CS48" name="Range1_5_2_1_1"/>
    <protectedRange sqref="C42:D46 D40 C12:D39" name="Range6_1_1"/>
    <protectedRange sqref="E29:E32 K29 N29 E37:P37 T38 W38 Z38 H29:H32 I30:P32 E33:P33 BL31:BQ33 BI31:BI33 BF31:BF33 AB25:AB33 BR35 E34:BR34 E38:Q38 AB37:AB40 BF37:BF40 S37:S40 BI37:BI40 BC37:BC40 AZ37:AZ40 AH37:AH40 AK37:AK40 AN37:AN40 AQ37:AQ40 AT37:AT40 AW37:AW40 AE37:AE40 Y37:Y40 V37:V40 BL37:BR40 E39:P40 AB42:AB46 BF42:BF44 S42:S46 BI42:BI44 BC42:BC46 AZ42:AZ46 AH42:AH46 AK42:AK46 AN42:AN46 AQ42:AQ46 AT42:AT46 AW42:AW46 AE42:AE46 Y42:Y46 V42:V46 BL42:BR44 E42:P46 E12:E26 H12:H26 K12:K26 N12:N27 F12:G32 BL12:BQ29 BR12:BR33 V12:V33 Y12:Y33 AE12:AE33 AW12:AW33 AT12:AT33 AQ12:AQ33 AN12:AN33 AK12:AK33 AH12:AH33 AZ12:AZ33 BC12:BC33 BI12:BI29 S12:S33 BF12:BF29 AB12:AB23 O12:P29 L12:M29 I12:J29 BF46 BI46 BL46:BR46" name="Range4_1_3"/>
    <protectedRange sqref="BT39:BT40 BT42:BT44 BT12:BT32 BT46" name="Range4_1_2_1"/>
  </protectedRanges>
  <pageMargins left="0.7" right="0.7" top="0.75" bottom="0.75" header="0.3" footer="0.3"/>
  <pageSetup paperSize="9" orientation="portrait" r:id="rId1"/>
  <headerFooter>
    <oddFooter>&amp;C&amp;"Calibri"&amp;11&amp;K000000&amp;"Calibri"&amp;11&amp;K000000&amp;10&amp;K663300Classification: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55EDC-C08B-4B5A-8857-2DBAFB56606A}">
  <sheetPr codeName="Sheet15">
    <pageSetUpPr autoPageBreaks="0"/>
  </sheetPr>
  <dimension ref="A8:Y84"/>
  <sheetViews>
    <sheetView rightToLeft="1" topLeftCell="G33" workbookViewId="0">
      <selection activeCell="Y46" sqref="Y46"/>
    </sheetView>
  </sheetViews>
  <sheetFormatPr defaultColWidth="13.5703125" defaultRowHeight="15"/>
  <cols>
    <col min="1" max="16384" width="13.5703125" style="98"/>
  </cols>
  <sheetData>
    <row r="8" spans="2:25" ht="57.75" customHeight="1">
      <c r="C8" s="371" t="s">
        <v>1076</v>
      </c>
    </row>
    <row r="9" spans="2:25" ht="27" customHeight="1">
      <c r="D9" s="112"/>
    </row>
    <row r="10" spans="2:25" ht="50.25" customHeight="1" thickBot="1"/>
    <row r="11" spans="2:25" ht="108" customHeight="1" thickBot="1">
      <c r="B11" s="115" t="s">
        <v>1233</v>
      </c>
      <c r="C11" s="351" t="s">
        <v>414</v>
      </c>
      <c r="D11" s="351" t="s">
        <v>415</v>
      </c>
      <c r="E11" s="163" t="s">
        <v>1141</v>
      </c>
      <c r="F11" s="163" t="s">
        <v>1142</v>
      </c>
      <c r="G11" s="163" t="s">
        <v>367</v>
      </c>
      <c r="H11" s="163" t="s">
        <v>1143</v>
      </c>
      <c r="I11" s="163" t="s">
        <v>1144</v>
      </c>
      <c r="J11" s="163" t="s">
        <v>381</v>
      </c>
      <c r="K11" s="163" t="s">
        <v>1145</v>
      </c>
      <c r="L11" s="163" t="s">
        <v>1146</v>
      </c>
      <c r="M11" s="163" t="s">
        <v>391</v>
      </c>
      <c r="N11" s="163" t="s">
        <v>1147</v>
      </c>
      <c r="O11" s="163" t="s">
        <v>1148</v>
      </c>
      <c r="P11" s="163" t="s">
        <v>406</v>
      </c>
      <c r="Q11" s="163" t="s">
        <v>1149</v>
      </c>
      <c r="R11" s="163" t="s">
        <v>1150</v>
      </c>
      <c r="S11" s="163" t="s">
        <v>1151</v>
      </c>
      <c r="T11" s="163" t="s">
        <v>1152</v>
      </c>
      <c r="U11" s="163" t="s">
        <v>1153</v>
      </c>
      <c r="V11" s="163" t="s">
        <v>1115</v>
      </c>
      <c r="W11" s="163" t="s">
        <v>1250</v>
      </c>
      <c r="X11" s="163" t="s">
        <v>1251</v>
      </c>
      <c r="Y11" s="163" t="s">
        <v>1249</v>
      </c>
    </row>
    <row r="12" spans="2:25" ht="32.450000000000003" customHeight="1" thickBot="1">
      <c r="B12" s="116">
        <f>B11+1</f>
        <v>1</v>
      </c>
      <c r="C12" s="61" t="s">
        <v>511</v>
      </c>
      <c r="D12" s="61" t="s">
        <v>974</v>
      </c>
      <c r="E12" s="396">
        <v>194872.01720999999</v>
      </c>
      <c r="F12" s="397">
        <v>1144.4945456000278</v>
      </c>
      <c r="G12" s="397">
        <f>E12+F12</f>
        <v>196016.51175560002</v>
      </c>
      <c r="H12" s="396">
        <v>130486.97519300001</v>
      </c>
      <c r="I12" s="397">
        <v>1741.4721708500147</v>
      </c>
      <c r="J12" s="397">
        <f>H12+I12</f>
        <v>132228.44736385002</v>
      </c>
      <c r="K12" s="396">
        <v>151367.03780000002</v>
      </c>
      <c r="L12" s="397">
        <v>2976.9016979899607</v>
      </c>
      <c r="M12" s="397">
        <f>K12+L12</f>
        <v>154343.93949798998</v>
      </c>
      <c r="N12" s="396">
        <v>134461</v>
      </c>
      <c r="O12" s="396">
        <v>3650.1352036499939</v>
      </c>
      <c r="P12" s="397">
        <f>N12+O12</f>
        <v>138111.13520364999</v>
      </c>
      <c r="Q12" s="396">
        <v>121940.79470800002</v>
      </c>
      <c r="R12" s="396">
        <v>8107.7495282599948</v>
      </c>
      <c r="S12" s="397">
        <f>Q12+R12</f>
        <v>130048.54423626002</v>
      </c>
      <c r="T12" s="398">
        <v>102217.28184699999</v>
      </c>
      <c r="U12" s="399">
        <v>10317.839716240005</v>
      </c>
      <c r="V12" s="397">
        <f>T12+U12</f>
        <v>112535.12156324</v>
      </c>
      <c r="W12" s="397">
        <v>98206.870053999999</v>
      </c>
      <c r="X12" s="397">
        <v>11084.413876940003</v>
      </c>
      <c r="Y12" s="397">
        <v>109291.28393094</v>
      </c>
    </row>
    <row r="13" spans="2:25" ht="32.450000000000003" customHeight="1" thickBot="1">
      <c r="B13" s="116">
        <f t="shared" ref="B13:B46" si="0">B12+1</f>
        <v>2</v>
      </c>
      <c r="C13" s="61" t="s">
        <v>524</v>
      </c>
      <c r="D13" s="61" t="s">
        <v>975</v>
      </c>
      <c r="E13" s="396">
        <v>211892.09724600002</v>
      </c>
      <c r="F13" s="397">
        <v>3973.071509249974</v>
      </c>
      <c r="G13" s="397">
        <f t="shared" ref="G13:G46" si="1">E13+F13</f>
        <v>215865.16875524999</v>
      </c>
      <c r="H13" s="396">
        <v>181131.622095</v>
      </c>
      <c r="I13" s="397">
        <v>3291.2149799999897</v>
      </c>
      <c r="J13" s="397">
        <f t="shared" ref="J13:J46" si="2">H13+I13</f>
        <v>184422.83707499999</v>
      </c>
      <c r="K13" s="396">
        <v>175111.39152600002</v>
      </c>
      <c r="L13" s="397">
        <v>6192.6883409999718</v>
      </c>
      <c r="M13" s="397">
        <f t="shared" ref="M13:M46" si="3">K13+L13</f>
        <v>181304.07986699999</v>
      </c>
      <c r="N13" s="396">
        <v>133854</v>
      </c>
      <c r="O13" s="396">
        <v>4857.4624009999998</v>
      </c>
      <c r="P13" s="397">
        <f t="shared" ref="P13:P46" si="4">N13+O13</f>
        <v>138711.462401</v>
      </c>
      <c r="Q13" s="396">
        <v>106827.88443199999</v>
      </c>
      <c r="R13" s="396">
        <v>3770.5125680000001</v>
      </c>
      <c r="S13" s="397">
        <f t="shared" ref="S13:S46" si="5">Q13+R13</f>
        <v>110598.397</v>
      </c>
      <c r="T13" s="400">
        <v>98195.540486999991</v>
      </c>
      <c r="U13" s="401">
        <v>7505.583508220001</v>
      </c>
      <c r="V13" s="397">
        <f t="shared" ref="V13:V46" si="6">T13+U13</f>
        <v>105701.12399522</v>
      </c>
      <c r="W13" s="397">
        <v>113877.27590200002</v>
      </c>
      <c r="X13" s="397">
        <v>7221.2077097799984</v>
      </c>
      <c r="Y13" s="397">
        <v>121098.48361178002</v>
      </c>
    </row>
    <row r="14" spans="2:25" ht="30" customHeight="1" thickBot="1">
      <c r="B14" s="116">
        <f t="shared" si="0"/>
        <v>3</v>
      </c>
      <c r="C14" s="61" t="s">
        <v>460</v>
      </c>
      <c r="D14" s="61" t="s">
        <v>976</v>
      </c>
      <c r="E14" s="396">
        <v>62444.153602000006</v>
      </c>
      <c r="F14" s="397">
        <v>0</v>
      </c>
      <c r="G14" s="397">
        <f t="shared" si="1"/>
        <v>62444.153602000006</v>
      </c>
      <c r="H14" s="396">
        <v>67587.121951000008</v>
      </c>
      <c r="I14" s="397">
        <v>0</v>
      </c>
      <c r="J14" s="397">
        <f t="shared" si="2"/>
        <v>67587.121951000008</v>
      </c>
      <c r="K14" s="396">
        <v>59285.427178999998</v>
      </c>
      <c r="L14" s="397">
        <v>0</v>
      </c>
      <c r="M14" s="397">
        <f t="shared" si="3"/>
        <v>59285.427178999998</v>
      </c>
      <c r="N14" s="396">
        <v>58182</v>
      </c>
      <c r="O14" s="396">
        <v>0</v>
      </c>
      <c r="P14" s="397">
        <f t="shared" si="4"/>
        <v>58182</v>
      </c>
      <c r="Q14" s="396">
        <v>58292.250415999988</v>
      </c>
      <c r="R14" s="396">
        <v>0</v>
      </c>
      <c r="S14" s="397">
        <f t="shared" si="5"/>
        <v>58292.250415999988</v>
      </c>
      <c r="T14" s="400">
        <v>62324.410656000007</v>
      </c>
      <c r="U14" s="401">
        <v>0</v>
      </c>
      <c r="V14" s="397">
        <f t="shared" si="6"/>
        <v>62324.410656000007</v>
      </c>
      <c r="W14" s="397">
        <v>75751.768461999993</v>
      </c>
      <c r="X14" s="397">
        <v>0</v>
      </c>
      <c r="Y14" s="397">
        <v>75751.768461999993</v>
      </c>
    </row>
    <row r="15" spans="2:25" ht="30" customHeight="1" thickBot="1">
      <c r="B15" s="116">
        <f t="shared" si="0"/>
        <v>4</v>
      </c>
      <c r="C15" s="61" t="s">
        <v>493</v>
      </c>
      <c r="D15" s="61" t="s">
        <v>977</v>
      </c>
      <c r="E15" s="396">
        <v>89061.303650000002</v>
      </c>
      <c r="F15" s="397">
        <v>172.31451199999719</v>
      </c>
      <c r="G15" s="397">
        <f t="shared" si="1"/>
        <v>89233.618161999999</v>
      </c>
      <c r="H15" s="396">
        <v>67500.476816999988</v>
      </c>
      <c r="I15" s="397">
        <v>687.49726200001896</v>
      </c>
      <c r="J15" s="397">
        <f t="shared" si="2"/>
        <v>68187.974079000007</v>
      </c>
      <c r="K15" s="396">
        <v>57758.128893999994</v>
      </c>
      <c r="L15" s="397">
        <v>497.18246340000769</v>
      </c>
      <c r="M15" s="397">
        <f t="shared" si="3"/>
        <v>58255.311357400002</v>
      </c>
      <c r="N15" s="396">
        <v>58939</v>
      </c>
      <c r="O15" s="396">
        <v>488.80488100000002</v>
      </c>
      <c r="P15" s="397">
        <f t="shared" si="4"/>
        <v>59427.804881000004</v>
      </c>
      <c r="Q15" s="396">
        <v>57528.073612999993</v>
      </c>
      <c r="R15" s="396">
        <v>544.65640139000004</v>
      </c>
      <c r="S15" s="397">
        <f t="shared" si="5"/>
        <v>58072.730014389992</v>
      </c>
      <c r="T15" s="400">
        <v>59283.235882000001</v>
      </c>
      <c r="U15" s="401">
        <v>1187.156839</v>
      </c>
      <c r="V15" s="397">
        <f t="shared" si="6"/>
        <v>60470.392721000004</v>
      </c>
      <c r="W15" s="397">
        <v>51635.977685999998</v>
      </c>
      <c r="X15" s="397">
        <v>240.12846099999999</v>
      </c>
      <c r="Y15" s="397">
        <v>51876.106146999999</v>
      </c>
    </row>
    <row r="16" spans="2:25" ht="30" customHeight="1" thickBot="1">
      <c r="B16" s="116">
        <f t="shared" si="0"/>
        <v>5</v>
      </c>
      <c r="C16" s="61" t="s">
        <v>517</v>
      </c>
      <c r="D16" s="61" t="s">
        <v>978</v>
      </c>
      <c r="E16" s="396">
        <v>108760.015728</v>
      </c>
      <c r="F16" s="397">
        <v>42278.946603010001</v>
      </c>
      <c r="G16" s="397">
        <f t="shared" si="1"/>
        <v>151038.96233101</v>
      </c>
      <c r="H16" s="396">
        <v>61560.503183000001</v>
      </c>
      <c r="I16" s="397">
        <v>35671.28873891</v>
      </c>
      <c r="J16" s="397">
        <f t="shared" si="2"/>
        <v>97231.79192191</v>
      </c>
      <c r="K16" s="396">
        <v>68455.188827999998</v>
      </c>
      <c r="L16" s="397">
        <v>53834.638091459987</v>
      </c>
      <c r="M16" s="397">
        <f t="shared" si="3"/>
        <v>122289.82691945999</v>
      </c>
      <c r="N16" s="396">
        <v>57841</v>
      </c>
      <c r="O16" s="396">
        <v>66077.508495549991</v>
      </c>
      <c r="P16" s="397">
        <f t="shared" si="4"/>
        <v>123918.50849554999</v>
      </c>
      <c r="Q16" s="396">
        <v>48465.239255</v>
      </c>
      <c r="R16" s="396">
        <v>58539.668657509996</v>
      </c>
      <c r="S16" s="397">
        <f t="shared" si="5"/>
        <v>107004.90791251</v>
      </c>
      <c r="T16" s="400">
        <v>37884.337951000001</v>
      </c>
      <c r="U16" s="401">
        <v>77673.725228849988</v>
      </c>
      <c r="V16" s="397">
        <f t="shared" si="6"/>
        <v>115558.06317985</v>
      </c>
      <c r="W16" s="397">
        <v>36315.465187000002</v>
      </c>
      <c r="X16" s="397">
        <v>82626.884666040001</v>
      </c>
      <c r="Y16" s="397">
        <v>118942.34985304001</v>
      </c>
    </row>
    <row r="17" spans="2:25" ht="30" customHeight="1" thickBot="1">
      <c r="B17" s="116">
        <f t="shared" si="0"/>
        <v>6</v>
      </c>
      <c r="C17" s="61" t="s">
        <v>610</v>
      </c>
      <c r="D17" s="61" t="s">
        <v>979</v>
      </c>
      <c r="E17" s="396">
        <v>45703.100153000007</v>
      </c>
      <c r="F17" s="397">
        <v>0</v>
      </c>
      <c r="G17" s="397">
        <f t="shared" si="1"/>
        <v>45703.100153000007</v>
      </c>
      <c r="H17" s="396">
        <v>47497.940706999994</v>
      </c>
      <c r="I17" s="397">
        <v>0</v>
      </c>
      <c r="J17" s="397">
        <f t="shared" si="2"/>
        <v>47497.940706999994</v>
      </c>
      <c r="K17" s="396">
        <v>41928.820455999994</v>
      </c>
      <c r="L17" s="397">
        <v>0</v>
      </c>
      <c r="M17" s="397">
        <f t="shared" si="3"/>
        <v>41928.820455999994</v>
      </c>
      <c r="N17" s="396">
        <v>39438</v>
      </c>
      <c r="O17" s="396">
        <v>0</v>
      </c>
      <c r="P17" s="397">
        <f t="shared" si="4"/>
        <v>39438</v>
      </c>
      <c r="Q17" s="396">
        <v>39898.321548999993</v>
      </c>
      <c r="R17" s="396">
        <v>0</v>
      </c>
      <c r="S17" s="397">
        <f t="shared" si="5"/>
        <v>39898.321548999993</v>
      </c>
      <c r="T17" s="400">
        <v>36732.602722999996</v>
      </c>
      <c r="U17" s="401">
        <v>0</v>
      </c>
      <c r="V17" s="397">
        <f t="shared" si="6"/>
        <v>36732.602722999996</v>
      </c>
      <c r="W17" s="397">
        <v>37579.178591000004</v>
      </c>
      <c r="X17" s="397">
        <v>0</v>
      </c>
      <c r="Y17" s="397">
        <v>37579.178591000004</v>
      </c>
    </row>
    <row r="18" spans="2:25" ht="30" customHeight="1" thickBot="1">
      <c r="B18" s="116">
        <f t="shared" si="0"/>
        <v>7</v>
      </c>
      <c r="C18" s="61" t="s">
        <v>464</v>
      </c>
      <c r="D18" s="61" t="s">
        <v>981</v>
      </c>
      <c r="E18" s="396">
        <v>40753.830926000002</v>
      </c>
      <c r="F18" s="397">
        <v>0</v>
      </c>
      <c r="G18" s="397">
        <f t="shared" si="1"/>
        <v>40753.830926000002</v>
      </c>
      <c r="H18" s="396">
        <v>46831.978898000001</v>
      </c>
      <c r="I18" s="397">
        <v>0</v>
      </c>
      <c r="J18" s="397">
        <f t="shared" si="2"/>
        <v>46831.978898000001</v>
      </c>
      <c r="K18" s="396">
        <v>39840.135388000002</v>
      </c>
      <c r="L18" s="397">
        <v>0</v>
      </c>
      <c r="M18" s="397">
        <f t="shared" si="3"/>
        <v>39840.135388000002</v>
      </c>
      <c r="N18" s="396">
        <v>36851</v>
      </c>
      <c r="O18" s="396">
        <v>0</v>
      </c>
      <c r="P18" s="397">
        <f t="shared" si="4"/>
        <v>36851</v>
      </c>
      <c r="Q18" s="396">
        <v>30284.587631999999</v>
      </c>
      <c r="R18" s="396">
        <v>0</v>
      </c>
      <c r="S18" s="397">
        <f t="shared" si="5"/>
        <v>30284.587631999999</v>
      </c>
      <c r="T18" s="400">
        <v>31851.597923999998</v>
      </c>
      <c r="U18" s="401">
        <v>0</v>
      </c>
      <c r="V18" s="397">
        <f t="shared" si="6"/>
        <v>31851.597923999998</v>
      </c>
      <c r="W18" s="397">
        <v>32254.366870000002</v>
      </c>
      <c r="X18" s="397">
        <v>0</v>
      </c>
      <c r="Y18" s="397">
        <v>32254.366870000002</v>
      </c>
    </row>
    <row r="19" spans="2:25" ht="30" customHeight="1" thickBot="1">
      <c r="B19" s="116">
        <f t="shared" si="0"/>
        <v>8</v>
      </c>
      <c r="C19" s="61" t="s">
        <v>501</v>
      </c>
      <c r="D19" s="61" t="s">
        <v>980</v>
      </c>
      <c r="E19" s="396">
        <v>66648.077959000002</v>
      </c>
      <c r="F19" s="397">
        <v>3936.6126158200059</v>
      </c>
      <c r="G19" s="397">
        <f t="shared" si="1"/>
        <v>70584.690574820008</v>
      </c>
      <c r="H19" s="396">
        <v>42822.857252000002</v>
      </c>
      <c r="I19" s="397">
        <v>3244.443445500001</v>
      </c>
      <c r="J19" s="397">
        <f t="shared" si="2"/>
        <v>46067.300697500003</v>
      </c>
      <c r="K19" s="396">
        <v>48279.120423</v>
      </c>
      <c r="L19" s="397">
        <v>4732.5525447163964</v>
      </c>
      <c r="M19" s="397">
        <f t="shared" si="3"/>
        <v>53011.672967716397</v>
      </c>
      <c r="N19" s="396">
        <v>40313</v>
      </c>
      <c r="O19" s="396">
        <v>5498.5253422900005</v>
      </c>
      <c r="P19" s="397">
        <f t="shared" si="4"/>
        <v>45811.525342289999</v>
      </c>
      <c r="Q19" s="396">
        <v>34091.078131000002</v>
      </c>
      <c r="R19" s="396">
        <v>9159.6575766400001</v>
      </c>
      <c r="S19" s="397">
        <f t="shared" si="5"/>
        <v>43250.73570764</v>
      </c>
      <c r="T19" s="400">
        <v>29774.126222999999</v>
      </c>
      <c r="U19" s="401">
        <v>15172.600649880005</v>
      </c>
      <c r="V19" s="397">
        <f t="shared" si="6"/>
        <v>44946.726872880005</v>
      </c>
      <c r="W19" s="397">
        <v>25459.513623999999</v>
      </c>
      <c r="X19" s="397">
        <v>16374.312363410003</v>
      </c>
      <c r="Y19" s="397">
        <v>41833.825987410004</v>
      </c>
    </row>
    <row r="20" spans="2:25" ht="30" customHeight="1" thickBot="1">
      <c r="B20" s="116">
        <f t="shared" si="0"/>
        <v>9</v>
      </c>
      <c r="C20" s="61" t="s">
        <v>550</v>
      </c>
      <c r="D20" s="41" t="s">
        <v>982</v>
      </c>
      <c r="E20" s="396">
        <v>61237.615059000003</v>
      </c>
      <c r="F20" s="397">
        <v>2353.8200361600029</v>
      </c>
      <c r="G20" s="397">
        <f t="shared" si="1"/>
        <v>63591.435095160006</v>
      </c>
      <c r="H20" s="396">
        <v>40477.049597000005</v>
      </c>
      <c r="I20" s="397">
        <v>2805.0127415599927</v>
      </c>
      <c r="J20" s="397">
        <f t="shared" si="2"/>
        <v>43282.062338559997</v>
      </c>
      <c r="K20" s="396">
        <v>42624.053429</v>
      </c>
      <c r="L20" s="397">
        <v>1344.0033049900012</v>
      </c>
      <c r="M20" s="397">
        <f t="shared" si="3"/>
        <v>43968.056733990001</v>
      </c>
      <c r="N20" s="396">
        <v>35992</v>
      </c>
      <c r="O20" s="396">
        <v>1924.8277185599975</v>
      </c>
      <c r="P20" s="397">
        <f t="shared" si="4"/>
        <v>37916.827718559995</v>
      </c>
      <c r="Q20" s="396">
        <v>30254.497010999996</v>
      </c>
      <c r="R20" s="396">
        <v>94.277746709999079</v>
      </c>
      <c r="S20" s="397">
        <f t="shared" si="5"/>
        <v>30348.774757709994</v>
      </c>
      <c r="T20" s="400">
        <v>28189.710063000002</v>
      </c>
      <c r="U20" s="401">
        <v>2779.4059466599997</v>
      </c>
      <c r="V20" s="397">
        <f t="shared" si="6"/>
        <v>30969.116009660003</v>
      </c>
      <c r="W20" s="397">
        <v>24134.087482999999</v>
      </c>
      <c r="X20" s="397">
        <v>2294.0635634900018</v>
      </c>
      <c r="Y20" s="397">
        <v>26428.151046490002</v>
      </c>
    </row>
    <row r="21" spans="2:25" ht="30" customHeight="1" thickBot="1">
      <c r="B21" s="116">
        <f t="shared" si="0"/>
        <v>10</v>
      </c>
      <c r="C21" s="61" t="s">
        <v>515</v>
      </c>
      <c r="D21" s="61" t="s">
        <v>984</v>
      </c>
      <c r="E21" s="396">
        <v>29433.907048999998</v>
      </c>
      <c r="F21" s="397">
        <v>0</v>
      </c>
      <c r="G21" s="397">
        <f t="shared" si="1"/>
        <v>29433.907048999998</v>
      </c>
      <c r="H21" s="396">
        <v>36824.297693</v>
      </c>
      <c r="I21" s="397">
        <v>0</v>
      </c>
      <c r="J21" s="397">
        <f t="shared" si="2"/>
        <v>36824.297693</v>
      </c>
      <c r="K21" s="396">
        <v>22796.948757999999</v>
      </c>
      <c r="L21" s="397">
        <v>0</v>
      </c>
      <c r="M21" s="397">
        <f t="shared" si="3"/>
        <v>22796.948757999999</v>
      </c>
      <c r="N21" s="396">
        <v>23808</v>
      </c>
      <c r="O21" s="396">
        <v>0</v>
      </c>
      <c r="P21" s="397">
        <f t="shared" si="4"/>
        <v>23808</v>
      </c>
      <c r="Q21" s="396">
        <v>22761.305547</v>
      </c>
      <c r="R21" s="396">
        <v>0</v>
      </c>
      <c r="S21" s="397">
        <f t="shared" si="5"/>
        <v>22761.305547</v>
      </c>
      <c r="T21" s="400">
        <v>21856.327359999999</v>
      </c>
      <c r="U21" s="401">
        <v>0</v>
      </c>
      <c r="V21" s="397">
        <f t="shared" si="6"/>
        <v>21856.327359999999</v>
      </c>
      <c r="W21" s="397">
        <v>17229.686742999998</v>
      </c>
      <c r="X21" s="397">
        <v>0</v>
      </c>
      <c r="Y21" s="397">
        <v>17229.686742999998</v>
      </c>
    </row>
    <row r="22" spans="2:25" ht="30" customHeight="1" thickBot="1">
      <c r="B22" s="116">
        <f t="shared" si="0"/>
        <v>11</v>
      </c>
      <c r="C22" s="61" t="s">
        <v>607</v>
      </c>
      <c r="D22" s="61" t="s">
        <v>983</v>
      </c>
      <c r="E22" s="396">
        <v>32891.959461000006</v>
      </c>
      <c r="F22" s="397">
        <v>0</v>
      </c>
      <c r="G22" s="397">
        <f t="shared" si="1"/>
        <v>32891.959461000006</v>
      </c>
      <c r="H22" s="396">
        <v>26797.186528000002</v>
      </c>
      <c r="I22" s="397">
        <v>0</v>
      </c>
      <c r="J22" s="397">
        <f t="shared" si="2"/>
        <v>26797.186528000002</v>
      </c>
      <c r="K22" s="396">
        <v>22049.440511000001</v>
      </c>
      <c r="L22" s="397">
        <v>0</v>
      </c>
      <c r="M22" s="397">
        <f t="shared" si="3"/>
        <v>22049.440511000001</v>
      </c>
      <c r="N22" s="396">
        <v>23960</v>
      </c>
      <c r="O22" s="396">
        <v>0</v>
      </c>
      <c r="P22" s="397">
        <f t="shared" si="4"/>
        <v>23960</v>
      </c>
      <c r="Q22" s="396">
        <v>27060.467086000001</v>
      </c>
      <c r="R22" s="396">
        <v>0</v>
      </c>
      <c r="S22" s="397">
        <f t="shared" si="5"/>
        <v>27060.467086000001</v>
      </c>
      <c r="T22" s="400">
        <v>18591.192541</v>
      </c>
      <c r="U22" s="401">
        <v>0</v>
      </c>
      <c r="V22" s="397">
        <f t="shared" si="6"/>
        <v>18591.192541</v>
      </c>
      <c r="W22" s="397">
        <v>17373.560191</v>
      </c>
      <c r="X22" s="397">
        <v>0</v>
      </c>
      <c r="Y22" s="397">
        <v>17373.560191</v>
      </c>
    </row>
    <row r="23" spans="2:25" ht="30" customHeight="1" thickBot="1">
      <c r="B23" s="116">
        <f t="shared" si="0"/>
        <v>12</v>
      </c>
      <c r="C23" s="61" t="s">
        <v>505</v>
      </c>
      <c r="D23" s="61" t="s">
        <v>986</v>
      </c>
      <c r="E23" s="396">
        <v>35580.500887999995</v>
      </c>
      <c r="F23" s="397">
        <v>2669.8480000000054</v>
      </c>
      <c r="G23" s="397">
        <f t="shared" si="1"/>
        <v>38250.348888</v>
      </c>
      <c r="H23" s="396">
        <v>26559.711438999999</v>
      </c>
      <c r="I23" s="397">
        <v>2450.4495844439007</v>
      </c>
      <c r="J23" s="397">
        <f t="shared" si="2"/>
        <v>29010.161023443899</v>
      </c>
      <c r="K23" s="396">
        <v>27010.718170999997</v>
      </c>
      <c r="L23" s="397">
        <v>3624.5699770000028</v>
      </c>
      <c r="M23" s="397">
        <f t="shared" si="3"/>
        <v>30635.288148</v>
      </c>
      <c r="N23" s="396">
        <v>22569</v>
      </c>
      <c r="O23" s="396">
        <v>3782.8156589799996</v>
      </c>
      <c r="P23" s="397">
        <f t="shared" si="4"/>
        <v>26351.815658979998</v>
      </c>
      <c r="Q23" s="396">
        <v>20786.265898999998</v>
      </c>
      <c r="R23" s="396">
        <v>10201.138843689998</v>
      </c>
      <c r="S23" s="397">
        <f t="shared" si="5"/>
        <v>30987.404742689996</v>
      </c>
      <c r="T23" s="400">
        <v>18306.582398999999</v>
      </c>
      <c r="U23" s="401">
        <v>2846.9760430299998</v>
      </c>
      <c r="V23" s="397">
        <f t="shared" si="6"/>
        <v>21153.55844203</v>
      </c>
      <c r="W23" s="397">
        <v>21266.402794999998</v>
      </c>
      <c r="X23" s="397">
        <v>4364.7194011800002</v>
      </c>
      <c r="Y23" s="397">
        <v>25631.122196179997</v>
      </c>
    </row>
    <row r="24" spans="2:25" ht="30" customHeight="1" thickBot="1">
      <c r="B24" s="116">
        <f t="shared" si="0"/>
        <v>13</v>
      </c>
      <c r="C24" s="61" t="s">
        <v>499</v>
      </c>
      <c r="D24" s="61" t="s">
        <v>985</v>
      </c>
      <c r="E24" s="396">
        <v>34703.227334000003</v>
      </c>
      <c r="F24" s="397">
        <v>258.68464476999361</v>
      </c>
      <c r="G24" s="397">
        <f t="shared" si="1"/>
        <v>34961.911978769996</v>
      </c>
      <c r="H24" s="396">
        <v>20651.006989999998</v>
      </c>
      <c r="I24" s="397">
        <v>307.72635829000137</v>
      </c>
      <c r="J24" s="397">
        <f t="shared" si="2"/>
        <v>20958.733348289999</v>
      </c>
      <c r="K24" s="396">
        <v>22643.246017999998</v>
      </c>
      <c r="L24" s="397">
        <v>285.69879543999923</v>
      </c>
      <c r="M24" s="397">
        <f t="shared" si="3"/>
        <v>22928.944813439997</v>
      </c>
      <c r="N24" s="396">
        <v>18141</v>
      </c>
      <c r="O24" s="396">
        <v>1865.8062711199989</v>
      </c>
      <c r="P24" s="397">
        <f t="shared" si="4"/>
        <v>20006.80627112</v>
      </c>
      <c r="Q24" s="396">
        <v>21000.068386000003</v>
      </c>
      <c r="R24" s="396">
        <v>269.34976072999956</v>
      </c>
      <c r="S24" s="397">
        <f t="shared" si="5"/>
        <v>21269.41814673</v>
      </c>
      <c r="T24" s="400">
        <v>17131.004048000003</v>
      </c>
      <c r="U24" s="401">
        <v>1338.2436742900009</v>
      </c>
      <c r="V24" s="397">
        <f t="shared" si="6"/>
        <v>18469.247722290005</v>
      </c>
      <c r="W24" s="397">
        <v>16227.587638000001</v>
      </c>
      <c r="X24" s="397">
        <v>1069.3610775900001</v>
      </c>
      <c r="Y24" s="397">
        <v>17296.948715590002</v>
      </c>
    </row>
    <row r="25" spans="2:25" ht="30" customHeight="1" thickBot="1">
      <c r="B25" s="116">
        <f t="shared" si="0"/>
        <v>14</v>
      </c>
      <c r="C25" s="61" t="s">
        <v>519</v>
      </c>
      <c r="D25" s="61" t="s">
        <v>1188</v>
      </c>
      <c r="E25" s="396">
        <v>30394.192271</v>
      </c>
      <c r="F25" s="397">
        <v>447.65699999999924</v>
      </c>
      <c r="G25" s="397">
        <f t="shared" si="1"/>
        <v>30841.849270999999</v>
      </c>
      <c r="H25" s="396">
        <v>22098.382693</v>
      </c>
      <c r="I25" s="397">
        <v>228.20300000000134</v>
      </c>
      <c r="J25" s="397">
        <f t="shared" si="2"/>
        <v>22326.585693000001</v>
      </c>
      <c r="K25" s="396">
        <v>22138.986341</v>
      </c>
      <c r="L25" s="397">
        <v>407.43174770999758</v>
      </c>
      <c r="M25" s="397">
        <f t="shared" si="3"/>
        <v>22546.418088709997</v>
      </c>
      <c r="N25" s="396">
        <v>18937</v>
      </c>
      <c r="O25" s="396">
        <v>254.71199999999999</v>
      </c>
      <c r="P25" s="397">
        <f t="shared" si="4"/>
        <v>19191.712</v>
      </c>
      <c r="Q25" s="396">
        <v>19035.723960000003</v>
      </c>
      <c r="R25" s="396">
        <v>1085.0909999999999</v>
      </c>
      <c r="S25" s="397">
        <f t="shared" si="5"/>
        <v>20120.814960000003</v>
      </c>
      <c r="T25" s="400">
        <v>17016.513453</v>
      </c>
      <c r="U25" s="401">
        <v>942.17499999999995</v>
      </c>
      <c r="V25" s="397">
        <f t="shared" si="6"/>
        <v>17958.688452999999</v>
      </c>
      <c r="W25" s="397">
        <v>13428.984170999998</v>
      </c>
      <c r="X25" s="397">
        <v>1443.193</v>
      </c>
      <c r="Y25" s="397">
        <v>14872.177170999998</v>
      </c>
    </row>
    <row r="26" spans="2:25" ht="30" customHeight="1" thickBot="1">
      <c r="B26" s="116">
        <f t="shared" si="0"/>
        <v>15</v>
      </c>
      <c r="C26" s="61" t="s">
        <v>605</v>
      </c>
      <c r="D26" s="61" t="s">
        <v>606</v>
      </c>
      <c r="E26" s="396">
        <v>30945.595105</v>
      </c>
      <c r="F26" s="397">
        <v>2989.2533930299978</v>
      </c>
      <c r="G26" s="397">
        <f t="shared" si="1"/>
        <v>33934.848498029998</v>
      </c>
      <c r="H26" s="396">
        <v>20921.107997999999</v>
      </c>
      <c r="I26" s="397">
        <v>2762.8594550400012</v>
      </c>
      <c r="J26" s="397">
        <f t="shared" si="2"/>
        <v>23683.967453040001</v>
      </c>
      <c r="K26" s="396">
        <v>23612.794822</v>
      </c>
      <c r="L26" s="397">
        <v>3053.5569658200002</v>
      </c>
      <c r="M26" s="397">
        <f t="shared" si="3"/>
        <v>26666.35178782</v>
      </c>
      <c r="N26" s="396">
        <v>20444</v>
      </c>
      <c r="O26" s="396">
        <v>2618.9193172499999</v>
      </c>
      <c r="P26" s="397">
        <f t="shared" si="4"/>
        <v>23062.919317250002</v>
      </c>
      <c r="Q26" s="396">
        <v>20252.067473999999</v>
      </c>
      <c r="R26" s="396">
        <v>3766.6513680999983</v>
      </c>
      <c r="S26" s="397">
        <f t="shared" si="5"/>
        <v>24018.718842099999</v>
      </c>
      <c r="T26" s="400">
        <v>13907.049077</v>
      </c>
      <c r="U26" s="401">
        <v>3065.4689499500009</v>
      </c>
      <c r="V26" s="397">
        <f t="shared" si="6"/>
        <v>16972.518026950002</v>
      </c>
      <c r="W26" s="397">
        <v>14627.796839999997</v>
      </c>
      <c r="X26" s="397">
        <v>6081.429607760002</v>
      </c>
      <c r="Y26" s="397">
        <v>20709.22644776</v>
      </c>
    </row>
    <row r="27" spans="2:25" ht="30" customHeight="1" thickBot="1">
      <c r="B27" s="116">
        <f t="shared" si="0"/>
        <v>16</v>
      </c>
      <c r="C27" s="61" t="s">
        <v>604</v>
      </c>
      <c r="D27" s="61" t="s">
        <v>987</v>
      </c>
      <c r="E27" s="396">
        <v>29138.002582000001</v>
      </c>
      <c r="F27" s="397">
        <v>1110.2864240800009</v>
      </c>
      <c r="G27" s="397">
        <f t="shared" si="1"/>
        <v>30248.289006080002</v>
      </c>
      <c r="H27" s="396">
        <v>20611.916793</v>
      </c>
      <c r="I27" s="397">
        <v>3057.5475799399974</v>
      </c>
      <c r="J27" s="397">
        <f t="shared" si="2"/>
        <v>23669.464372939998</v>
      </c>
      <c r="K27" s="396">
        <v>19468.440760000001</v>
      </c>
      <c r="L27" s="397">
        <v>1279.4749531300004</v>
      </c>
      <c r="M27" s="397">
        <f t="shared" si="3"/>
        <v>20747.915713130002</v>
      </c>
      <c r="N27" s="396">
        <v>17559</v>
      </c>
      <c r="O27" s="396">
        <v>1279.474953130001</v>
      </c>
      <c r="P27" s="397">
        <f t="shared" si="4"/>
        <v>18838.47495313</v>
      </c>
      <c r="Q27" s="396">
        <v>15170.114201999999</v>
      </c>
      <c r="R27" s="396">
        <v>8001.8220404400026</v>
      </c>
      <c r="S27" s="397">
        <f t="shared" si="5"/>
        <v>23171.936242440002</v>
      </c>
      <c r="T27" s="400">
        <v>12070.798041999999</v>
      </c>
      <c r="U27" s="401">
        <v>19473.754403670002</v>
      </c>
      <c r="V27" s="397">
        <f t="shared" si="6"/>
        <v>31544.55244567</v>
      </c>
      <c r="W27" s="397">
        <v>11516.053327</v>
      </c>
      <c r="X27" s="397">
        <v>18400.752873180001</v>
      </c>
      <c r="Y27" s="397">
        <v>29916.806200179999</v>
      </c>
    </row>
    <row r="28" spans="2:25" ht="30" customHeight="1" thickBot="1">
      <c r="B28" s="116">
        <f t="shared" si="0"/>
        <v>17</v>
      </c>
      <c r="C28" s="61" t="s">
        <v>507</v>
      </c>
      <c r="D28" s="61" t="s">
        <v>988</v>
      </c>
      <c r="E28" s="396">
        <v>216.81492700000001</v>
      </c>
      <c r="F28" s="397">
        <v>414.72655110000005</v>
      </c>
      <c r="G28" s="397">
        <f t="shared" si="1"/>
        <v>631.54147810000006</v>
      </c>
      <c r="H28" s="396">
        <v>2547.2465860000002</v>
      </c>
      <c r="I28" s="397">
        <v>2300.010659175</v>
      </c>
      <c r="J28" s="397">
        <f t="shared" si="2"/>
        <v>4847.2572451750002</v>
      </c>
      <c r="K28" s="396">
        <v>11006.406016999999</v>
      </c>
      <c r="L28" s="397">
        <v>7051.7803040000017</v>
      </c>
      <c r="M28" s="397">
        <f t="shared" si="3"/>
        <v>18058.186321000001</v>
      </c>
      <c r="N28" s="396">
        <v>12982</v>
      </c>
      <c r="O28" s="396">
        <v>3802.7787793500006</v>
      </c>
      <c r="P28" s="397">
        <f t="shared" si="4"/>
        <v>16784.778779349999</v>
      </c>
      <c r="Q28" s="396">
        <v>13080.877759999999</v>
      </c>
      <c r="R28" s="396">
        <v>40807.118509610002</v>
      </c>
      <c r="S28" s="397">
        <f t="shared" si="5"/>
        <v>53887.996269609997</v>
      </c>
      <c r="T28" s="400">
        <v>11800.368314000001</v>
      </c>
      <c r="U28" s="401">
        <v>28194.469687049997</v>
      </c>
      <c r="V28" s="397">
        <f t="shared" si="6"/>
        <v>39994.838001049997</v>
      </c>
      <c r="W28" s="397">
        <v>12682.288235000002</v>
      </c>
      <c r="X28" s="397">
        <v>33664.89287861</v>
      </c>
      <c r="Y28" s="397">
        <v>46347.18111361</v>
      </c>
    </row>
    <row r="29" spans="2:25" ht="30" customHeight="1" thickBot="1">
      <c r="B29" s="116">
        <f t="shared" si="0"/>
        <v>18</v>
      </c>
      <c r="C29" s="61" t="s">
        <v>491</v>
      </c>
      <c r="D29" s="61" t="s">
        <v>989</v>
      </c>
      <c r="E29" s="396">
        <v>19757.310271000002</v>
      </c>
      <c r="F29" s="397">
        <v>0</v>
      </c>
      <c r="G29" s="397">
        <f t="shared" si="1"/>
        <v>19757.310271000002</v>
      </c>
      <c r="H29" s="396">
        <v>11836.111842000002</v>
      </c>
      <c r="I29" s="397">
        <v>0</v>
      </c>
      <c r="J29" s="397">
        <f t="shared" si="2"/>
        <v>11836.111842000002</v>
      </c>
      <c r="K29" s="396">
        <v>11937.976795</v>
      </c>
      <c r="L29" s="397">
        <v>0</v>
      </c>
      <c r="M29" s="397">
        <f t="shared" si="3"/>
        <v>11937.976795</v>
      </c>
      <c r="N29" s="396">
        <v>10471</v>
      </c>
      <c r="O29" s="396">
        <v>0</v>
      </c>
      <c r="P29" s="397">
        <f t="shared" si="4"/>
        <v>10471</v>
      </c>
      <c r="Q29" s="396">
        <v>9473.3095780000003</v>
      </c>
      <c r="R29" s="396">
        <v>766.39897390999988</v>
      </c>
      <c r="S29" s="397">
        <f t="shared" si="5"/>
        <v>10239.70855191</v>
      </c>
      <c r="T29" s="400">
        <v>8535.6136879999995</v>
      </c>
      <c r="U29" s="401">
        <v>880.29319644000054</v>
      </c>
      <c r="V29" s="397">
        <f t="shared" si="6"/>
        <v>9415.9068844400008</v>
      </c>
      <c r="W29" s="397">
        <v>7620.2191739999998</v>
      </c>
      <c r="X29" s="397">
        <v>1280.2471484500009</v>
      </c>
      <c r="Y29" s="397">
        <v>8900.46632245</v>
      </c>
    </row>
    <row r="30" spans="2:25" ht="30" customHeight="1" thickBot="1">
      <c r="B30" s="116">
        <f t="shared" si="0"/>
        <v>19</v>
      </c>
      <c r="C30" s="61" t="s">
        <v>446</v>
      </c>
      <c r="D30" s="61" t="s">
        <v>990</v>
      </c>
      <c r="E30" s="396">
        <v>0.82351000000000008</v>
      </c>
      <c r="F30" s="397">
        <v>23.859054670000003</v>
      </c>
      <c r="G30" s="397">
        <f t="shared" si="1"/>
        <v>24.682564670000001</v>
      </c>
      <c r="H30" s="396">
        <v>1485.36628</v>
      </c>
      <c r="I30" s="397">
        <v>4.8060995400001048</v>
      </c>
      <c r="J30" s="397">
        <f t="shared" si="2"/>
        <v>1490.1723795400001</v>
      </c>
      <c r="K30" s="396">
        <v>2737.3951959999999</v>
      </c>
      <c r="L30" s="397">
        <v>153.9949230000002</v>
      </c>
      <c r="M30" s="397">
        <f t="shared" si="3"/>
        <v>2891.3901190000001</v>
      </c>
      <c r="N30" s="396">
        <v>7287</v>
      </c>
      <c r="O30" s="396">
        <v>138.89164278999996</v>
      </c>
      <c r="P30" s="397">
        <f t="shared" si="4"/>
        <v>7425.8916427900003</v>
      </c>
      <c r="Q30" s="396">
        <v>6854.7619240000004</v>
      </c>
      <c r="R30" s="396">
        <v>47.185427630000113</v>
      </c>
      <c r="S30" s="397">
        <f t="shared" si="5"/>
        <v>6901.9473516300004</v>
      </c>
      <c r="T30" s="400">
        <v>6425.1324329999998</v>
      </c>
      <c r="U30" s="401">
        <v>34.02530231000042</v>
      </c>
      <c r="V30" s="397">
        <f t="shared" si="6"/>
        <v>6459.1577353100001</v>
      </c>
      <c r="W30" s="397">
        <v>6180.4884010000005</v>
      </c>
      <c r="X30" s="397">
        <v>28.189247999999999</v>
      </c>
      <c r="Y30" s="397">
        <v>6208.6776490000002</v>
      </c>
    </row>
    <row r="31" spans="2:25" ht="30" customHeight="1" thickBot="1">
      <c r="B31" s="116">
        <f t="shared" si="0"/>
        <v>20</v>
      </c>
      <c r="C31" s="61" t="s">
        <v>991</v>
      </c>
      <c r="D31" s="61" t="s">
        <v>992</v>
      </c>
      <c r="E31" s="396">
        <v>3220.5809100000006</v>
      </c>
      <c r="F31" s="397">
        <v>0</v>
      </c>
      <c r="G31" s="397">
        <f t="shared" si="1"/>
        <v>3220.5809100000006</v>
      </c>
      <c r="H31" s="396">
        <v>4556.3257399999993</v>
      </c>
      <c r="I31" s="397">
        <v>0</v>
      </c>
      <c r="J31" s="397">
        <f t="shared" si="2"/>
        <v>4556.3257399999993</v>
      </c>
      <c r="K31" s="396">
        <v>4735.0852760000007</v>
      </c>
      <c r="L31" s="397">
        <v>0</v>
      </c>
      <c r="M31" s="397">
        <f t="shared" si="3"/>
        <v>4735.0852760000007</v>
      </c>
      <c r="N31" s="396">
        <v>4755</v>
      </c>
      <c r="O31" s="396">
        <v>0</v>
      </c>
      <c r="P31" s="397">
        <f t="shared" si="4"/>
        <v>4755</v>
      </c>
      <c r="Q31" s="396">
        <v>6201.0244059999995</v>
      </c>
      <c r="R31" s="396">
        <v>0</v>
      </c>
      <c r="S31" s="397">
        <f t="shared" si="5"/>
        <v>6201.0244059999995</v>
      </c>
      <c r="T31" s="400">
        <v>5211.902763</v>
      </c>
      <c r="U31" s="401">
        <v>0</v>
      </c>
      <c r="V31" s="397">
        <f t="shared" si="6"/>
        <v>5211.902763</v>
      </c>
      <c r="W31" s="397">
        <v>3742.4790720000001</v>
      </c>
      <c r="X31" s="397">
        <v>0</v>
      </c>
      <c r="Y31" s="397">
        <v>3742.4790720000001</v>
      </c>
    </row>
    <row r="32" spans="2:25" ht="30" customHeight="1" thickBot="1">
      <c r="B32" s="116">
        <f t="shared" si="0"/>
        <v>21</v>
      </c>
      <c r="C32" s="61" t="s">
        <v>611</v>
      </c>
      <c r="D32" s="61" t="s">
        <v>643</v>
      </c>
      <c r="E32" s="396">
        <v>7823.6805299999996</v>
      </c>
      <c r="F32" s="397">
        <v>2.9676564000001235</v>
      </c>
      <c r="G32" s="397">
        <f t="shared" si="1"/>
        <v>7826.6481863999998</v>
      </c>
      <c r="H32" s="396">
        <v>3801.876092</v>
      </c>
      <c r="I32" s="397">
        <v>1.7262796599998183</v>
      </c>
      <c r="J32" s="397">
        <f t="shared" si="2"/>
        <v>3803.6023716599998</v>
      </c>
      <c r="K32" s="396">
        <v>4860.1960210000007</v>
      </c>
      <c r="L32" s="397">
        <v>0</v>
      </c>
      <c r="M32" s="397">
        <f t="shared" si="3"/>
        <v>4860.1960210000007</v>
      </c>
      <c r="N32" s="396">
        <v>3557</v>
      </c>
      <c r="O32" s="396">
        <v>0.47150944999980926</v>
      </c>
      <c r="P32" s="397">
        <f t="shared" si="4"/>
        <v>3557.4715094499998</v>
      </c>
      <c r="Q32" s="396">
        <v>3440.3095830000007</v>
      </c>
      <c r="R32" s="396">
        <v>6.674716300000191</v>
      </c>
      <c r="S32" s="397">
        <f t="shared" si="5"/>
        <v>3446.9842993000007</v>
      </c>
      <c r="T32" s="400">
        <v>2985.2132940000001</v>
      </c>
      <c r="U32" s="401">
        <v>43.715754320000173</v>
      </c>
      <c r="V32" s="397">
        <f t="shared" si="6"/>
        <v>3028.9290483200002</v>
      </c>
      <c r="W32" s="397">
        <v>3152.7376859999999</v>
      </c>
      <c r="X32" s="397">
        <v>349.19265967000007</v>
      </c>
      <c r="Y32" s="397">
        <v>3501.93034567</v>
      </c>
    </row>
    <row r="33" spans="2:25" ht="30" customHeight="1" thickBot="1">
      <c r="B33" s="116">
        <f t="shared" si="0"/>
        <v>22</v>
      </c>
      <c r="C33" s="61" t="s">
        <v>584</v>
      </c>
      <c r="D33" s="61" t="s">
        <v>996</v>
      </c>
      <c r="E33" s="396">
        <v>2080.6676849999999</v>
      </c>
      <c r="F33" s="397">
        <v>238.89006242999994</v>
      </c>
      <c r="G33" s="397">
        <f t="shared" si="1"/>
        <v>2319.5577474299998</v>
      </c>
      <c r="H33" s="396">
        <v>1264.9294180000002</v>
      </c>
      <c r="I33" s="397">
        <v>71.682995699999992</v>
      </c>
      <c r="J33" s="397">
        <f t="shared" si="2"/>
        <v>1336.6124137000002</v>
      </c>
      <c r="K33" s="396">
        <v>2842.1711579999997</v>
      </c>
      <c r="L33" s="397">
        <v>20.434877390000111</v>
      </c>
      <c r="M33" s="397">
        <f t="shared" si="3"/>
        <v>2862.6060353899998</v>
      </c>
      <c r="N33" s="396">
        <v>2874</v>
      </c>
      <c r="O33" s="396">
        <v>183.89415040999984</v>
      </c>
      <c r="P33" s="397">
        <f t="shared" si="4"/>
        <v>3057.8941504099998</v>
      </c>
      <c r="Q33" s="396">
        <v>2813.4784520000003</v>
      </c>
      <c r="R33" s="396">
        <v>391.39864786000015</v>
      </c>
      <c r="S33" s="397">
        <f t="shared" si="5"/>
        <v>3204.8770998600003</v>
      </c>
      <c r="T33" s="400">
        <v>2405.743759</v>
      </c>
      <c r="U33" s="401">
        <v>37.520902749999998</v>
      </c>
      <c r="V33" s="397">
        <f t="shared" si="6"/>
        <v>2443.26466175</v>
      </c>
      <c r="W33" s="397">
        <v>2376.4435560000002</v>
      </c>
      <c r="X33" s="397">
        <v>275.44497873</v>
      </c>
      <c r="Y33" s="397">
        <v>2651.8885347300002</v>
      </c>
    </row>
    <row r="34" spans="2:25" ht="30" customHeight="1" thickBot="1">
      <c r="B34" s="116">
        <f t="shared" si="0"/>
        <v>23</v>
      </c>
      <c r="C34" s="61" t="s">
        <v>580</v>
      </c>
      <c r="D34" s="61" t="s">
        <v>997</v>
      </c>
      <c r="E34" s="396">
        <v>2815.6160560000003</v>
      </c>
      <c r="F34" s="397">
        <v>2.5761394999994991</v>
      </c>
      <c r="G34" s="397">
        <f t="shared" si="1"/>
        <v>2818.1921954999998</v>
      </c>
      <c r="H34" s="396">
        <v>2695.6161480000001</v>
      </c>
      <c r="I34" s="397">
        <v>2.4150322399996185</v>
      </c>
      <c r="J34" s="397">
        <f t="shared" si="2"/>
        <v>2698.0311802399997</v>
      </c>
      <c r="K34" s="396">
        <v>1880.7610639999998</v>
      </c>
      <c r="L34" s="397">
        <v>2.084759010000198</v>
      </c>
      <c r="M34" s="397">
        <f t="shared" si="3"/>
        <v>1882.84582301</v>
      </c>
      <c r="N34" s="396">
        <v>1664</v>
      </c>
      <c r="O34" s="396">
        <v>11.228727789999962</v>
      </c>
      <c r="P34" s="397">
        <f t="shared" si="4"/>
        <v>1675.22872779</v>
      </c>
      <c r="Q34" s="396">
        <v>2357.5744330000002</v>
      </c>
      <c r="R34" s="396">
        <v>10.83949503000021</v>
      </c>
      <c r="S34" s="397">
        <f t="shared" si="5"/>
        <v>2368.4139280300005</v>
      </c>
      <c r="T34" s="400">
        <v>2295.2182210000001</v>
      </c>
      <c r="U34" s="401">
        <v>0.54654840000009541</v>
      </c>
      <c r="V34" s="397">
        <f t="shared" si="6"/>
        <v>2295.7647694000002</v>
      </c>
      <c r="W34" s="397">
        <v>2777.096325</v>
      </c>
      <c r="X34" s="397">
        <v>24.716440809999941</v>
      </c>
      <c r="Y34" s="397">
        <v>2801.8127658099997</v>
      </c>
    </row>
    <row r="35" spans="2:25" ht="30" customHeight="1" thickBot="1">
      <c r="B35" s="116">
        <f t="shared" si="0"/>
        <v>24</v>
      </c>
      <c r="C35" s="61" t="s">
        <v>999</v>
      </c>
      <c r="D35" s="61" t="s">
        <v>1000</v>
      </c>
      <c r="E35" s="396">
        <v>1999.3282859999999</v>
      </c>
      <c r="F35" s="397">
        <v>0.1738755599999422</v>
      </c>
      <c r="G35" s="397">
        <f t="shared" si="1"/>
        <v>1999.5021615599999</v>
      </c>
      <c r="H35" s="396">
        <v>1447.1935060000001</v>
      </c>
      <c r="I35" s="397">
        <v>1.278731999991578E-2</v>
      </c>
      <c r="J35" s="397">
        <f t="shared" si="2"/>
        <v>1447.20629332</v>
      </c>
      <c r="K35" s="396">
        <v>1654.8108460000001</v>
      </c>
      <c r="L35" s="397">
        <v>1.7825589999802105E-2</v>
      </c>
      <c r="M35" s="397">
        <f t="shared" si="3"/>
        <v>1654.8286715899999</v>
      </c>
      <c r="N35" s="396">
        <v>1596</v>
      </c>
      <c r="O35" s="396">
        <v>1.4705510299999713</v>
      </c>
      <c r="P35" s="397">
        <f t="shared" si="4"/>
        <v>1597.47055103</v>
      </c>
      <c r="Q35" s="396">
        <v>1514.9084089999999</v>
      </c>
      <c r="R35" s="396">
        <v>0.13563285999989511</v>
      </c>
      <c r="S35" s="397">
        <f t="shared" si="5"/>
        <v>1515.0440418599999</v>
      </c>
      <c r="T35" s="400">
        <v>2091.945197</v>
      </c>
      <c r="U35" s="401">
        <v>2.9399589800000192</v>
      </c>
      <c r="V35" s="397">
        <f t="shared" si="6"/>
        <v>2094.88515598</v>
      </c>
      <c r="W35" s="397">
        <v>2689.7842310000001</v>
      </c>
      <c r="X35" s="397">
        <v>14.661734940000057</v>
      </c>
      <c r="Y35" s="397">
        <v>2704.44596594</v>
      </c>
    </row>
    <row r="36" spans="2:25" ht="30" customHeight="1" thickBot="1">
      <c r="B36" s="116">
        <f t="shared" si="0"/>
        <v>25</v>
      </c>
      <c r="C36" s="61" t="s">
        <v>994</v>
      </c>
      <c r="D36" s="61" t="s">
        <v>995</v>
      </c>
      <c r="E36" s="396">
        <v>2808.9067410000002</v>
      </c>
      <c r="F36" s="397">
        <v>0</v>
      </c>
      <c r="G36" s="397">
        <f t="shared" si="1"/>
        <v>2808.9067410000002</v>
      </c>
      <c r="H36" s="396">
        <v>2415.5964530000001</v>
      </c>
      <c r="I36" s="397">
        <v>0</v>
      </c>
      <c r="J36" s="397">
        <f t="shared" si="2"/>
        <v>2415.5964530000001</v>
      </c>
      <c r="K36" s="396">
        <v>3190.1361020000004</v>
      </c>
      <c r="L36" s="397">
        <v>0</v>
      </c>
      <c r="M36" s="397">
        <f t="shared" si="3"/>
        <v>3190.1361020000004</v>
      </c>
      <c r="N36" s="396">
        <v>2014</v>
      </c>
      <c r="O36" s="396">
        <v>0</v>
      </c>
      <c r="P36" s="397">
        <f t="shared" si="4"/>
        <v>2014</v>
      </c>
      <c r="Q36" s="396">
        <v>2828.7697929999999</v>
      </c>
      <c r="R36" s="396">
        <v>0</v>
      </c>
      <c r="S36" s="397">
        <f t="shared" si="5"/>
        <v>2828.7697929999999</v>
      </c>
      <c r="T36" s="400">
        <v>1963.6064979999999</v>
      </c>
      <c r="U36" s="401">
        <v>0</v>
      </c>
      <c r="V36" s="397">
        <f t="shared" si="6"/>
        <v>1963.6064979999999</v>
      </c>
      <c r="W36" s="397">
        <v>1475.8318259999999</v>
      </c>
      <c r="X36" s="397">
        <v>0</v>
      </c>
      <c r="Y36" s="397">
        <v>1475.8318259999999</v>
      </c>
    </row>
    <row r="37" spans="2:25" ht="30" customHeight="1" thickBot="1">
      <c r="B37" s="116">
        <f t="shared" si="0"/>
        <v>26</v>
      </c>
      <c r="C37" s="61" t="s">
        <v>489</v>
      </c>
      <c r="D37" s="41" t="s">
        <v>998</v>
      </c>
      <c r="E37" s="396">
        <v>4833.2752719999999</v>
      </c>
      <c r="F37" s="397">
        <v>0</v>
      </c>
      <c r="G37" s="397">
        <f t="shared" si="1"/>
        <v>4833.2752719999999</v>
      </c>
      <c r="H37" s="396">
        <v>2459.6512850000004</v>
      </c>
      <c r="I37" s="397">
        <v>0</v>
      </c>
      <c r="J37" s="397">
        <f t="shared" si="2"/>
        <v>2459.6512850000004</v>
      </c>
      <c r="K37" s="396">
        <v>2388.7832739999999</v>
      </c>
      <c r="L37" s="397">
        <v>0</v>
      </c>
      <c r="M37" s="397">
        <f t="shared" si="3"/>
        <v>2388.7832739999999</v>
      </c>
      <c r="N37" s="396">
        <v>2307</v>
      </c>
      <c r="O37" s="396">
        <v>0</v>
      </c>
      <c r="P37" s="397">
        <f t="shared" si="4"/>
        <v>2307</v>
      </c>
      <c r="Q37" s="396">
        <v>2198.1983519999999</v>
      </c>
      <c r="R37" s="396">
        <v>0</v>
      </c>
      <c r="S37" s="397">
        <f t="shared" si="5"/>
        <v>2198.1983519999999</v>
      </c>
      <c r="T37" s="400">
        <v>1461.0132859999999</v>
      </c>
      <c r="U37" s="401">
        <v>0</v>
      </c>
      <c r="V37" s="397">
        <f t="shared" si="6"/>
        <v>1461.0132859999999</v>
      </c>
      <c r="W37" s="397">
        <v>1542.924792</v>
      </c>
      <c r="X37" s="397">
        <v>0</v>
      </c>
      <c r="Y37" s="397">
        <v>1542.924792</v>
      </c>
    </row>
    <row r="38" spans="2:25" ht="30" customHeight="1" thickBot="1">
      <c r="B38" s="116">
        <f t="shared" si="0"/>
        <v>27</v>
      </c>
      <c r="C38" s="61" t="s">
        <v>1156</v>
      </c>
      <c r="D38" s="319" t="s">
        <v>1155</v>
      </c>
      <c r="E38" s="396">
        <v>1802.45469</v>
      </c>
      <c r="F38" s="397">
        <v>0</v>
      </c>
      <c r="G38" s="397">
        <f t="shared" si="1"/>
        <v>1802.45469</v>
      </c>
      <c r="H38" s="396">
        <v>1182.4117229999999</v>
      </c>
      <c r="I38" s="397">
        <v>0</v>
      </c>
      <c r="J38" s="397">
        <f t="shared" si="2"/>
        <v>1182.4117229999999</v>
      </c>
      <c r="K38" s="396">
        <v>1335.401145</v>
      </c>
      <c r="L38" s="397">
        <v>0</v>
      </c>
      <c r="M38" s="397">
        <f t="shared" si="3"/>
        <v>1335.401145</v>
      </c>
      <c r="N38" s="396">
        <v>1573</v>
      </c>
      <c r="O38" s="396">
        <v>0</v>
      </c>
      <c r="P38" s="397">
        <f t="shared" si="4"/>
        <v>1573</v>
      </c>
      <c r="Q38" s="396">
        <v>1984.9348499999999</v>
      </c>
      <c r="R38" s="396">
        <v>0</v>
      </c>
      <c r="S38" s="397">
        <f t="shared" si="5"/>
        <v>1984.9348499999999</v>
      </c>
      <c r="T38" s="400">
        <v>1196.951425</v>
      </c>
      <c r="U38" s="401">
        <v>0</v>
      </c>
      <c r="V38" s="397">
        <f t="shared" si="6"/>
        <v>1196.951425</v>
      </c>
      <c r="W38" s="397">
        <v>1170.0767039999998</v>
      </c>
      <c r="X38" s="397">
        <v>0</v>
      </c>
      <c r="Y38" s="397">
        <v>1170.0767039999998</v>
      </c>
    </row>
    <row r="39" spans="2:25" ht="30" customHeight="1" thickBot="1">
      <c r="B39" s="116">
        <f t="shared" si="0"/>
        <v>28</v>
      </c>
      <c r="C39" s="61" t="s">
        <v>522</v>
      </c>
      <c r="D39" s="61" t="s">
        <v>1001</v>
      </c>
      <c r="E39" s="396">
        <v>2288.9720110000003</v>
      </c>
      <c r="F39" s="397">
        <v>46.354199959999733</v>
      </c>
      <c r="G39" s="397">
        <f t="shared" si="1"/>
        <v>2335.32621096</v>
      </c>
      <c r="H39" s="397">
        <v>1941.763048</v>
      </c>
      <c r="I39" s="397">
        <v>21.077483750000056</v>
      </c>
      <c r="J39" s="397">
        <f t="shared" si="2"/>
        <v>1962.8405317500001</v>
      </c>
      <c r="K39" s="396">
        <v>1642.1197520000001</v>
      </c>
      <c r="L39" s="397">
        <v>20.961395929999981</v>
      </c>
      <c r="M39" s="397">
        <f t="shared" si="3"/>
        <v>1663.08114793</v>
      </c>
      <c r="N39" s="396">
        <v>1277</v>
      </c>
      <c r="O39" s="396">
        <v>33.914210349999905</v>
      </c>
      <c r="P39" s="397">
        <f t="shared" si="4"/>
        <v>1310.9142103499998</v>
      </c>
      <c r="Q39" s="396">
        <v>1375.4950660000002</v>
      </c>
      <c r="R39" s="396">
        <v>0</v>
      </c>
      <c r="S39" s="397">
        <f t="shared" si="5"/>
        <v>1375.4950660000002</v>
      </c>
      <c r="T39" s="400">
        <v>895.32329399999992</v>
      </c>
      <c r="U39" s="401">
        <v>34.378036830000042</v>
      </c>
      <c r="V39" s="397">
        <f t="shared" si="6"/>
        <v>929.70133082999996</v>
      </c>
      <c r="W39" s="397">
        <v>1284.7920340000003</v>
      </c>
      <c r="X39" s="397">
        <v>154.47295211999989</v>
      </c>
      <c r="Y39" s="397">
        <v>1439.2649861200002</v>
      </c>
    </row>
    <row r="40" spans="2:25" ht="30" customHeight="1" thickBot="1">
      <c r="B40" s="116">
        <f t="shared" si="0"/>
        <v>29</v>
      </c>
      <c r="C40" s="61" t="s">
        <v>548</v>
      </c>
      <c r="D40" s="61" t="s">
        <v>1003</v>
      </c>
      <c r="E40" s="396">
        <v>1425.080921</v>
      </c>
      <c r="F40" s="397">
        <v>0</v>
      </c>
      <c r="G40" s="397">
        <f t="shared" si="1"/>
        <v>1425.080921</v>
      </c>
      <c r="H40" s="396">
        <v>1052.972577</v>
      </c>
      <c r="I40" s="397">
        <v>0</v>
      </c>
      <c r="J40" s="397">
        <f t="shared" si="2"/>
        <v>1052.972577</v>
      </c>
      <c r="K40" s="396">
        <v>999.89720899999998</v>
      </c>
      <c r="L40" s="397">
        <v>0</v>
      </c>
      <c r="M40" s="397">
        <f t="shared" si="3"/>
        <v>999.89720899999998</v>
      </c>
      <c r="N40" s="396">
        <v>1260</v>
      </c>
      <c r="O40" s="396">
        <v>0</v>
      </c>
      <c r="P40" s="397">
        <f t="shared" si="4"/>
        <v>1260</v>
      </c>
      <c r="Q40" s="396">
        <v>1083.9815739999999</v>
      </c>
      <c r="R40" s="396">
        <v>0</v>
      </c>
      <c r="S40" s="397">
        <f t="shared" si="5"/>
        <v>1083.9815739999999</v>
      </c>
      <c r="T40" s="400">
        <v>852.33202300000005</v>
      </c>
      <c r="U40" s="401">
        <v>0</v>
      </c>
      <c r="V40" s="397">
        <f t="shared" si="6"/>
        <v>852.33202300000005</v>
      </c>
      <c r="W40" s="397">
        <v>557.41768400000001</v>
      </c>
      <c r="X40" s="397">
        <v>0</v>
      </c>
      <c r="Y40" s="397">
        <v>557.41768400000001</v>
      </c>
    </row>
    <row r="41" spans="2:25" ht="30" customHeight="1" thickBot="1">
      <c r="B41" s="116">
        <f t="shared" si="0"/>
        <v>30</v>
      </c>
      <c r="C41" s="129" t="s">
        <v>582</v>
      </c>
      <c r="D41" s="61" t="s">
        <v>1004</v>
      </c>
      <c r="E41" s="396">
        <v>0</v>
      </c>
      <c r="F41" s="397">
        <v>1489.2025450000001</v>
      </c>
      <c r="G41" s="397">
        <f t="shared" si="1"/>
        <v>1489.2025450000001</v>
      </c>
      <c r="H41" s="396">
        <v>0</v>
      </c>
      <c r="I41" s="397">
        <v>3091.4637440000001</v>
      </c>
      <c r="J41" s="397">
        <f t="shared" si="2"/>
        <v>3091.4637440000001</v>
      </c>
      <c r="K41" s="396">
        <v>0.57501599999999997</v>
      </c>
      <c r="L41" s="397">
        <v>5303.0864160000001</v>
      </c>
      <c r="M41" s="397">
        <f t="shared" si="3"/>
        <v>5303.6614319999999</v>
      </c>
      <c r="N41" s="396">
        <v>34</v>
      </c>
      <c r="O41" s="396">
        <v>9222.7210869999999</v>
      </c>
      <c r="P41" s="397">
        <f t="shared" si="4"/>
        <v>9256.7210869999999</v>
      </c>
      <c r="Q41" s="396">
        <v>319.19700400000005</v>
      </c>
      <c r="R41" s="396">
        <v>30295.809066000002</v>
      </c>
      <c r="S41" s="397">
        <f t="shared" si="5"/>
        <v>30615.006070000003</v>
      </c>
      <c r="T41" s="400">
        <v>692.129141</v>
      </c>
      <c r="U41" s="401">
        <v>22001.998746000001</v>
      </c>
      <c r="V41" s="397">
        <f t="shared" si="6"/>
        <v>22694.127887000002</v>
      </c>
      <c r="W41" s="397">
        <v>1050.678971</v>
      </c>
      <c r="X41" s="397">
        <v>28383.984344</v>
      </c>
      <c r="Y41" s="397">
        <v>29434.663315000002</v>
      </c>
    </row>
    <row r="42" spans="2:25" ht="30" customHeight="1" thickBot="1">
      <c r="B42" s="116">
        <f t="shared" si="0"/>
        <v>31</v>
      </c>
      <c r="C42" s="61" t="s">
        <v>560</v>
      </c>
      <c r="D42" s="61" t="s">
        <v>1002</v>
      </c>
      <c r="E42" s="396">
        <v>2743.713534</v>
      </c>
      <c r="F42" s="397">
        <v>0.4533240199998545</v>
      </c>
      <c r="G42" s="397">
        <f t="shared" si="1"/>
        <v>2744.1668580199998</v>
      </c>
      <c r="H42" s="396">
        <v>1215.2800180000002</v>
      </c>
      <c r="I42" s="397">
        <v>0</v>
      </c>
      <c r="J42" s="397">
        <f t="shared" si="2"/>
        <v>1215.2800180000002</v>
      </c>
      <c r="K42" s="396">
        <v>1760.36564</v>
      </c>
      <c r="L42" s="397">
        <v>0.10528013000021019</v>
      </c>
      <c r="M42" s="397">
        <f t="shared" si="3"/>
        <v>1760.4709201300002</v>
      </c>
      <c r="N42" s="396">
        <v>1564</v>
      </c>
      <c r="O42" s="396">
        <v>4.5429720000028609E-2</v>
      </c>
      <c r="P42" s="397">
        <f t="shared" si="4"/>
        <v>1564.0454297200001</v>
      </c>
      <c r="Q42" s="396">
        <v>1123.1813810000001</v>
      </c>
      <c r="R42" s="396">
        <v>0</v>
      </c>
      <c r="S42" s="397">
        <f t="shared" si="5"/>
        <v>1123.1813810000001</v>
      </c>
      <c r="T42" s="400">
        <v>654.47236199999986</v>
      </c>
      <c r="U42" s="401">
        <v>0</v>
      </c>
      <c r="V42" s="397">
        <f t="shared" si="6"/>
        <v>654.47236199999986</v>
      </c>
      <c r="W42" s="397">
        <v>854.95916799999998</v>
      </c>
      <c r="X42" s="397">
        <v>0</v>
      </c>
      <c r="Y42" s="397">
        <v>854.95916799999998</v>
      </c>
    </row>
    <row r="43" spans="2:25" ht="30" customHeight="1" thickBot="1">
      <c r="B43" s="116">
        <f t="shared" si="0"/>
        <v>32</v>
      </c>
      <c r="C43" s="61" t="s">
        <v>538</v>
      </c>
      <c r="D43" s="319" t="s">
        <v>1005</v>
      </c>
      <c r="E43" s="396">
        <v>116.28891299999999</v>
      </c>
      <c r="F43" s="397">
        <v>0</v>
      </c>
      <c r="G43" s="397">
        <f t="shared" si="1"/>
        <v>116.28891299999999</v>
      </c>
      <c r="H43" s="396">
        <v>62.822946999999999</v>
      </c>
      <c r="I43" s="397">
        <v>0</v>
      </c>
      <c r="J43" s="397">
        <f t="shared" si="2"/>
        <v>62.822946999999999</v>
      </c>
      <c r="K43" s="396">
        <v>61.116728000000002</v>
      </c>
      <c r="L43" s="397">
        <v>0</v>
      </c>
      <c r="M43" s="397">
        <f t="shared" si="3"/>
        <v>61.116728000000002</v>
      </c>
      <c r="N43" s="396">
        <v>131</v>
      </c>
      <c r="O43" s="396">
        <v>0</v>
      </c>
      <c r="P43" s="397">
        <f t="shared" si="4"/>
        <v>131</v>
      </c>
      <c r="Q43" s="396">
        <v>250.21693599999998</v>
      </c>
      <c r="R43" s="396">
        <v>0</v>
      </c>
      <c r="S43" s="397">
        <f t="shared" si="5"/>
        <v>250.21693599999998</v>
      </c>
      <c r="T43" s="400">
        <v>189.80916999999999</v>
      </c>
      <c r="U43" s="401">
        <v>0</v>
      </c>
      <c r="V43" s="397">
        <f t="shared" si="6"/>
        <v>189.80916999999999</v>
      </c>
      <c r="W43" s="397">
        <v>59.749496000000008</v>
      </c>
      <c r="X43" s="397">
        <v>0</v>
      </c>
      <c r="Y43" s="397">
        <v>59.749496000000008</v>
      </c>
    </row>
    <row r="44" spans="2:25" ht="30" customHeight="1" thickBot="1">
      <c r="B44" s="116">
        <f t="shared" si="0"/>
        <v>33</v>
      </c>
      <c r="C44" s="61" t="s">
        <v>450</v>
      </c>
      <c r="D44" s="61" t="s">
        <v>1006</v>
      </c>
      <c r="E44" s="396">
        <v>39.149680000000004</v>
      </c>
      <c r="F44" s="397">
        <v>0</v>
      </c>
      <c r="G44" s="397">
        <f t="shared" si="1"/>
        <v>39.149680000000004</v>
      </c>
      <c r="H44" s="396">
        <v>28.137064000000002</v>
      </c>
      <c r="I44" s="397">
        <v>1.5153856899999987</v>
      </c>
      <c r="J44" s="397">
        <f t="shared" si="2"/>
        <v>29.652449690000001</v>
      </c>
      <c r="K44" s="396">
        <v>72.129019</v>
      </c>
      <c r="L44" s="397">
        <v>1.0225282999999905</v>
      </c>
      <c r="M44" s="397">
        <f t="shared" si="3"/>
        <v>73.15154729999999</v>
      </c>
      <c r="N44" s="396">
        <v>18</v>
      </c>
      <c r="O44" s="396">
        <v>1.7887279100000002</v>
      </c>
      <c r="P44" s="397">
        <f t="shared" si="4"/>
        <v>19.788727909999999</v>
      </c>
      <c r="Q44" s="396">
        <v>23.129816999999999</v>
      </c>
      <c r="R44" s="396">
        <v>1.7723100899999999</v>
      </c>
      <c r="S44" s="397">
        <f t="shared" si="5"/>
        <v>24.90212709</v>
      </c>
      <c r="T44" s="400">
        <v>12.694084</v>
      </c>
      <c r="U44" s="401">
        <v>9.9390140000000599E-2</v>
      </c>
      <c r="V44" s="397">
        <f t="shared" si="6"/>
        <v>12.793474140000001</v>
      </c>
      <c r="W44" s="397">
        <v>35.381638000000002</v>
      </c>
      <c r="X44" s="397">
        <v>19.393289210000002</v>
      </c>
      <c r="Y44" s="397">
        <v>54.774927210000001</v>
      </c>
    </row>
    <row r="45" spans="2:25" ht="35.450000000000003" customHeight="1" thickBot="1">
      <c r="B45" s="116">
        <f t="shared" si="0"/>
        <v>34</v>
      </c>
      <c r="C45" s="61" t="s">
        <v>479</v>
      </c>
      <c r="D45" s="61" t="s">
        <v>1007</v>
      </c>
      <c r="E45" s="396">
        <v>0</v>
      </c>
      <c r="F45" s="396">
        <v>31.459688199999999</v>
      </c>
      <c r="G45" s="397">
        <f t="shared" si="1"/>
        <v>31.459688199999999</v>
      </c>
      <c r="H45" s="396">
        <v>0</v>
      </c>
      <c r="I45" s="396">
        <v>116.97842281</v>
      </c>
      <c r="J45" s="397">
        <f t="shared" si="2"/>
        <v>116.97842281</v>
      </c>
      <c r="K45" s="396">
        <v>0</v>
      </c>
      <c r="L45" s="396">
        <v>29.826849690000007</v>
      </c>
      <c r="M45" s="397">
        <f t="shared" si="3"/>
        <v>29.826849690000007</v>
      </c>
      <c r="N45" s="396">
        <v>0</v>
      </c>
      <c r="O45" s="396">
        <v>0</v>
      </c>
      <c r="P45" s="397">
        <f t="shared" si="4"/>
        <v>0</v>
      </c>
      <c r="Q45" s="396">
        <v>0</v>
      </c>
      <c r="R45" s="396">
        <v>37.358515199999992</v>
      </c>
      <c r="S45" s="397">
        <f t="shared" si="5"/>
        <v>37.358515199999992</v>
      </c>
      <c r="T45" s="400">
        <v>0</v>
      </c>
      <c r="U45" s="401">
        <v>27.819892429999999</v>
      </c>
      <c r="V45" s="397">
        <f t="shared" si="6"/>
        <v>27.819892429999999</v>
      </c>
      <c r="W45" s="397">
        <v>0</v>
      </c>
      <c r="X45" s="397">
        <v>24.786907230000004</v>
      </c>
      <c r="Y45" s="397">
        <v>24.786907230000004</v>
      </c>
    </row>
    <row r="46" spans="2:25" ht="35.450000000000003" customHeight="1" thickBot="1">
      <c r="B46" s="116">
        <f t="shared" si="0"/>
        <v>35</v>
      </c>
      <c r="C46" s="368" t="s">
        <v>444</v>
      </c>
      <c r="D46" s="369" t="s">
        <v>445</v>
      </c>
      <c r="E46" s="402">
        <v>0</v>
      </c>
      <c r="F46" s="402">
        <v>7.3331549999999996</v>
      </c>
      <c r="G46" s="397">
        <f t="shared" si="1"/>
        <v>7.3331549999999996</v>
      </c>
      <c r="H46" s="402">
        <v>0</v>
      </c>
      <c r="I46" s="402">
        <v>11.37234713</v>
      </c>
      <c r="J46" s="397">
        <f t="shared" si="2"/>
        <v>11.37234713</v>
      </c>
      <c r="K46" s="402">
        <v>0</v>
      </c>
      <c r="L46" s="402">
        <v>69.686560220000004</v>
      </c>
      <c r="M46" s="397">
        <f t="shared" si="3"/>
        <v>69.686560220000004</v>
      </c>
      <c r="N46" s="402">
        <v>0</v>
      </c>
      <c r="O46" s="402">
        <v>13.07525068</v>
      </c>
      <c r="P46" s="397">
        <f t="shared" si="4"/>
        <v>13.07525068</v>
      </c>
      <c r="Q46" s="402">
        <v>0</v>
      </c>
      <c r="R46" s="402">
        <v>310.51193899999998</v>
      </c>
      <c r="S46" s="397">
        <f t="shared" si="5"/>
        <v>310.51193899999998</v>
      </c>
      <c r="T46" s="402">
        <v>0</v>
      </c>
      <c r="U46" s="402">
        <v>2654.9099563499999</v>
      </c>
      <c r="V46" s="397">
        <f t="shared" si="6"/>
        <v>2654.9099563499999</v>
      </c>
      <c r="W46" s="397">
        <v>0</v>
      </c>
      <c r="X46" s="397">
        <v>3340.84136343</v>
      </c>
      <c r="Y46" s="397">
        <v>3340.84136343</v>
      </c>
    </row>
    <row r="47" spans="2:25" s="293" customFormat="1" ht="36" customHeight="1">
      <c r="B47" s="290"/>
      <c r="C47" s="291" t="s">
        <v>1009</v>
      </c>
      <c r="D47" s="291" t="s">
        <v>430</v>
      </c>
      <c r="E47" s="370">
        <f t="shared" ref="E47:Y47" si="7">SUM(E12:E46)</f>
        <v>1158432.2601600008</v>
      </c>
      <c r="F47" s="370">
        <f t="shared" si="7"/>
        <v>63592.985535559994</v>
      </c>
      <c r="G47" s="370">
        <f>SUM(G12:G46)</f>
        <v>1222025.2456955605</v>
      </c>
      <c r="H47" s="370">
        <f t="shared" si="7"/>
        <v>900353.43655400025</v>
      </c>
      <c r="I47" s="370">
        <f t="shared" si="7"/>
        <v>61870.776553548916</v>
      </c>
      <c r="J47" s="370">
        <f t="shared" si="7"/>
        <v>962224.213107549</v>
      </c>
      <c r="K47" s="370">
        <f t="shared" si="7"/>
        <v>897475.20556199981</v>
      </c>
      <c r="L47" s="370">
        <f t="shared" si="7"/>
        <v>90881.700601916338</v>
      </c>
      <c r="M47" s="370">
        <f t="shared" si="7"/>
        <v>988356.90616391657</v>
      </c>
      <c r="N47" s="370">
        <f t="shared" si="7"/>
        <v>796653</v>
      </c>
      <c r="O47" s="370">
        <f t="shared" si="7"/>
        <v>105709.27230900999</v>
      </c>
      <c r="P47" s="370">
        <f t="shared" si="7"/>
        <v>902362.27230900992</v>
      </c>
      <c r="Q47" s="370">
        <f t="shared" si="7"/>
        <v>730572.0886189997</v>
      </c>
      <c r="R47" s="370">
        <f t="shared" si="7"/>
        <v>176215.77872495999</v>
      </c>
      <c r="S47" s="370">
        <f t="shared" si="7"/>
        <v>906787.86734395998</v>
      </c>
      <c r="T47" s="370">
        <f t="shared" si="7"/>
        <v>655001.77962799999</v>
      </c>
      <c r="U47" s="370">
        <f>SUM(U12:U46)</f>
        <v>196215.64733178998</v>
      </c>
      <c r="V47" s="370">
        <f t="shared" si="7"/>
        <v>851217.42695979006</v>
      </c>
      <c r="W47" s="370">
        <f t="shared" si="7"/>
        <v>656137.92455700017</v>
      </c>
      <c r="X47" s="370">
        <f t="shared" si="7"/>
        <v>218761.29054557002</v>
      </c>
      <c r="Y47" s="370">
        <f t="shared" si="7"/>
        <v>874899.21510257013</v>
      </c>
    </row>
    <row r="48" spans="2:25" ht="16.350000000000001" customHeight="1">
      <c r="B48" s="67" t="s">
        <v>6</v>
      </c>
      <c r="C48" s="68"/>
      <c r="D48" s="68"/>
      <c r="V48" s="49" t="s">
        <v>14</v>
      </c>
    </row>
    <row r="49" spans="1:23">
      <c r="C49" s="1"/>
      <c r="D49" s="1"/>
      <c r="E49" s="395"/>
      <c r="F49" s="395"/>
      <c r="G49" s="395"/>
      <c r="H49" s="395"/>
      <c r="I49" s="395"/>
      <c r="J49" s="395"/>
      <c r="K49" s="395"/>
      <c r="L49" s="395"/>
      <c r="M49" s="395"/>
      <c r="N49" s="395"/>
      <c r="O49" s="395"/>
      <c r="P49" s="395"/>
      <c r="Q49" s="395"/>
      <c r="R49" s="395"/>
      <c r="S49" s="395"/>
      <c r="T49" s="395"/>
      <c r="U49" s="395"/>
      <c r="V49" s="395"/>
      <c r="W49" s="1"/>
    </row>
    <row r="50" spans="1:23" ht="15" customHeight="1">
      <c r="C50" s="1"/>
      <c r="D50" s="1"/>
      <c r="E50" s="394"/>
      <c r="F50" s="394"/>
      <c r="G50" s="394"/>
      <c r="H50" s="394"/>
      <c r="I50" s="394"/>
      <c r="J50" s="394"/>
      <c r="K50" s="394"/>
      <c r="L50" s="394"/>
      <c r="M50" s="394"/>
      <c r="N50" s="394"/>
      <c r="O50" s="394"/>
      <c r="P50" s="394"/>
      <c r="Q50" s="394"/>
      <c r="R50" s="394"/>
      <c r="S50" s="394"/>
      <c r="T50" s="394"/>
      <c r="U50" s="394"/>
      <c r="V50" s="394"/>
      <c r="W50" s="1"/>
    </row>
    <row r="51" spans="1:23">
      <c r="A51" s="1"/>
      <c r="B51" s="1"/>
      <c r="C51" s="1"/>
      <c r="D51" s="1"/>
      <c r="E51" s="1"/>
      <c r="F51" s="1"/>
      <c r="G51" s="1"/>
      <c r="H51" s="1"/>
      <c r="I51" s="1"/>
      <c r="J51" s="1"/>
      <c r="K51" s="1"/>
      <c r="L51" s="1"/>
      <c r="M51" s="1"/>
      <c r="N51" s="1"/>
      <c r="O51" s="1"/>
      <c r="P51" s="1"/>
      <c r="Q51" s="1"/>
      <c r="R51" s="1"/>
      <c r="S51" s="1"/>
      <c r="T51" s="1"/>
      <c r="U51" s="1"/>
      <c r="V51" s="1"/>
      <c r="W51" s="1"/>
    </row>
    <row r="52" spans="1:23">
      <c r="A52" s="1"/>
      <c r="B52" s="1"/>
      <c r="C52" s="1"/>
      <c r="D52" s="1"/>
      <c r="E52" s="1"/>
      <c r="F52" s="1"/>
      <c r="G52" s="1"/>
      <c r="H52" s="1"/>
      <c r="I52" s="1"/>
      <c r="J52" s="1"/>
      <c r="K52" s="1"/>
      <c r="L52" s="1"/>
      <c r="M52" s="1"/>
      <c r="N52" s="1"/>
      <c r="O52" s="1"/>
      <c r="P52" s="1"/>
      <c r="Q52" s="1"/>
      <c r="R52" s="1"/>
      <c r="S52" s="1"/>
      <c r="T52" s="1"/>
      <c r="U52" s="1"/>
      <c r="V52" s="1"/>
      <c r="W52" s="1"/>
    </row>
    <row r="53" spans="1:23">
      <c r="A53" s="1"/>
      <c r="B53" s="1"/>
      <c r="C53" s="1"/>
      <c r="D53" s="1"/>
      <c r="E53" s="1"/>
      <c r="F53" s="1"/>
      <c r="G53" s="1"/>
      <c r="H53" s="1"/>
      <c r="I53" s="1"/>
      <c r="J53" s="1"/>
      <c r="K53" s="1"/>
      <c r="L53" s="1"/>
      <c r="M53" s="1"/>
      <c r="N53" s="1"/>
      <c r="O53" s="1"/>
      <c r="P53" s="1"/>
      <c r="Q53" s="1"/>
      <c r="R53" s="1"/>
      <c r="S53" s="1"/>
      <c r="T53" s="1"/>
      <c r="U53" s="1"/>
      <c r="V53" s="1"/>
      <c r="W53" s="1"/>
    </row>
    <row r="54" spans="1:23">
      <c r="C54" s="1"/>
      <c r="D54" s="1"/>
      <c r="E54" s="1"/>
      <c r="F54" s="1"/>
      <c r="G54" s="1"/>
      <c r="H54" s="1"/>
      <c r="I54" s="1"/>
      <c r="J54" s="1"/>
      <c r="K54" s="1"/>
      <c r="L54" s="1"/>
      <c r="M54" s="1"/>
      <c r="N54" s="1"/>
      <c r="O54" s="1"/>
      <c r="P54" s="1"/>
      <c r="Q54" s="1"/>
      <c r="R54" s="1"/>
      <c r="S54" s="1"/>
      <c r="T54" s="1"/>
      <c r="U54" s="1"/>
      <c r="V54" s="1"/>
      <c r="W54" s="1"/>
    </row>
    <row r="55" spans="1:23">
      <c r="C55" s="1"/>
      <c r="D55" s="1"/>
      <c r="E55" s="1"/>
      <c r="F55" s="1"/>
      <c r="G55" s="1"/>
      <c r="H55" s="1"/>
      <c r="I55" s="1"/>
      <c r="J55" s="1"/>
      <c r="K55" s="1"/>
      <c r="L55" s="1"/>
      <c r="M55" s="1"/>
      <c r="N55" s="1"/>
      <c r="O55" s="1"/>
      <c r="P55" s="1"/>
      <c r="Q55" s="1"/>
      <c r="R55" s="1"/>
      <c r="S55" s="1"/>
      <c r="T55" s="1"/>
      <c r="U55" s="1"/>
      <c r="V55" s="1"/>
      <c r="W55" s="1"/>
    </row>
    <row r="56" spans="1:23">
      <c r="C56" s="1"/>
      <c r="D56" s="1"/>
      <c r="E56" s="1"/>
      <c r="F56" s="1"/>
      <c r="G56" s="1"/>
      <c r="H56" s="1"/>
      <c r="I56" s="1"/>
      <c r="J56" s="1"/>
      <c r="K56" s="1"/>
      <c r="L56" s="1"/>
      <c r="M56" s="1"/>
      <c r="N56" s="1"/>
      <c r="O56" s="1"/>
      <c r="P56" s="1"/>
      <c r="Q56" s="1"/>
      <c r="R56" s="1"/>
      <c r="S56" s="1"/>
      <c r="T56" s="1"/>
      <c r="U56" s="1"/>
      <c r="V56" s="1"/>
      <c r="W56" s="1"/>
    </row>
    <row r="75" spans="2:4">
      <c r="B75" s="14"/>
      <c r="D75" s="16"/>
    </row>
    <row r="82" spans="3:3">
      <c r="C82" s="98" t="str">
        <f>C48&amp;" "&amp;D48</f>
        <v xml:space="preserve"> </v>
      </c>
    </row>
    <row r="84" spans="3:3">
      <c r="C84" s="98" t="str">
        <f>C49&amp;" "&amp;D49</f>
        <v xml:space="preserve"> </v>
      </c>
    </row>
  </sheetData>
  <protectedRanges>
    <protectedRange sqref="B48" name="Range1_1"/>
    <protectedRange sqref="B12:B47" name="Range6_1"/>
    <protectedRange sqref="V48" name="Range1_5_2_1_1"/>
    <protectedRange sqref="C12:D40 C44:D46 C42:D42 D41" name="Range6_1_1"/>
  </protectedRanges>
  <phoneticPr fontId="82" type="noConversion"/>
  <pageMargins left="0.7" right="0.7" top="0.75" bottom="0.75" header="0.3" footer="0.3"/>
  <pageSetup paperSize="9" orientation="portrait" r:id="rId1"/>
  <headerFooter>
    <oddFooter>&amp;C&amp;"Calibri"&amp;11&amp;K000000&amp;"Calibri"&amp;11&amp;K000000&amp;10&amp;K663300Classification: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F7C3B-2664-4CB9-9365-D6F7B3488B6E}">
  <sheetPr codeName="Sheet8">
    <pageSetUpPr autoPageBreaks="0"/>
  </sheetPr>
  <dimension ref="C1:AK298"/>
  <sheetViews>
    <sheetView rightToLeft="1" topLeftCell="W118" workbookViewId="0">
      <selection activeCell="AK126" sqref="AK126"/>
    </sheetView>
  </sheetViews>
  <sheetFormatPr defaultColWidth="8.85546875" defaultRowHeight="15"/>
  <cols>
    <col min="1" max="1" width="5.42578125" style="98" customWidth="1"/>
    <col min="2" max="2" width="15.85546875" style="98" customWidth="1"/>
    <col min="3" max="3" width="6.85546875" style="98" customWidth="1"/>
    <col min="4" max="5" width="85.42578125" style="98" customWidth="1"/>
    <col min="6" max="6" width="20.85546875" style="98" customWidth="1"/>
    <col min="7" max="7" width="19.42578125" style="99" customWidth="1"/>
    <col min="8" max="8" width="16" style="99" customWidth="1"/>
    <col min="9" max="9" width="16" style="98" customWidth="1"/>
    <col min="10" max="10" width="15.42578125" style="98" customWidth="1"/>
    <col min="11" max="11" width="16.42578125" style="98" customWidth="1"/>
    <col min="12" max="12" width="16" style="98" customWidth="1"/>
    <col min="13" max="13" width="16.42578125" style="98" customWidth="1"/>
    <col min="14" max="14" width="15.42578125" style="98" customWidth="1"/>
    <col min="15" max="15" width="16" style="98" customWidth="1"/>
    <col min="16" max="19" width="15.42578125" style="98" customWidth="1"/>
    <col min="20" max="21" width="16.42578125" style="98" customWidth="1"/>
    <col min="22" max="23" width="17" style="98" customWidth="1"/>
    <col min="24" max="26" width="17.42578125" style="98" customWidth="1"/>
    <col min="27" max="27" width="18.85546875" style="98" customWidth="1"/>
    <col min="28" max="28" width="16.85546875" style="98" customWidth="1"/>
    <col min="29" max="29" width="17.140625" style="98" customWidth="1"/>
    <col min="30" max="30" width="16.42578125" style="98" customWidth="1"/>
    <col min="31" max="32" width="16.28515625" style="98" customWidth="1"/>
    <col min="33" max="33" width="13.140625" style="98" customWidth="1"/>
    <col min="34" max="34" width="17.28515625" style="98" customWidth="1"/>
    <col min="35" max="35" width="17" style="98" customWidth="1"/>
    <col min="36" max="36" width="15" style="98" customWidth="1"/>
    <col min="37" max="37" width="18" style="98" customWidth="1"/>
    <col min="38" max="16384" width="8.85546875" style="98"/>
  </cols>
  <sheetData>
    <row r="1" spans="3:37" ht="74.25" customHeight="1"/>
    <row r="2" spans="3:37" ht="15.75" customHeight="1"/>
    <row r="3" spans="3:37" ht="7.5" customHeight="1"/>
    <row r="4" spans="3:37" ht="3.75" customHeight="1"/>
    <row r="5" spans="3:37" ht="3.75" customHeight="1"/>
    <row r="6" spans="3:37" ht="21" customHeight="1"/>
    <row r="7" spans="3:37" ht="22.5" customHeight="1"/>
    <row r="9" spans="3:37" ht="21">
      <c r="D9" s="208" t="s">
        <v>1087</v>
      </c>
      <c r="E9" s="206"/>
      <c r="G9" s="117"/>
      <c r="H9" s="117"/>
      <c r="I9" s="117"/>
      <c r="J9" s="117"/>
      <c r="K9" s="117"/>
      <c r="L9" s="117"/>
      <c r="M9" s="10"/>
    </row>
    <row r="10" spans="3:37" ht="37.5" customHeight="1">
      <c r="C10" s="32"/>
      <c r="D10" s="32"/>
      <c r="E10" s="32"/>
      <c r="F10" s="32"/>
      <c r="G10" s="32"/>
      <c r="H10" s="32"/>
      <c r="I10" s="32"/>
      <c r="J10" s="32"/>
      <c r="K10" s="32"/>
      <c r="L10" s="32"/>
      <c r="M10" s="32"/>
      <c r="N10" s="32"/>
      <c r="O10" s="32"/>
      <c r="P10" s="32"/>
      <c r="Q10" s="32"/>
      <c r="R10" s="32"/>
      <c r="S10" s="32"/>
      <c r="T10" s="32"/>
      <c r="U10" s="32"/>
      <c r="V10" s="32"/>
      <c r="W10" s="32"/>
      <c r="X10" s="32"/>
      <c r="Y10" s="32"/>
      <c r="Z10" s="32"/>
    </row>
    <row r="11" spans="3:37" ht="113.25" customHeight="1" thickBot="1">
      <c r="C11" s="118" t="s">
        <v>4</v>
      </c>
      <c r="D11" s="350" t="s">
        <v>414</v>
      </c>
      <c r="E11" s="350" t="s">
        <v>415</v>
      </c>
      <c r="F11" s="93" t="s">
        <v>103</v>
      </c>
      <c r="G11" s="93" t="s">
        <v>104</v>
      </c>
      <c r="H11" s="93" t="s">
        <v>105</v>
      </c>
      <c r="I11" s="93" t="s">
        <v>106</v>
      </c>
      <c r="J11" s="93" t="s">
        <v>107</v>
      </c>
      <c r="K11" s="93" t="s">
        <v>108</v>
      </c>
      <c r="L11" s="93" t="s">
        <v>109</v>
      </c>
      <c r="M11" s="93" t="s">
        <v>110</v>
      </c>
      <c r="N11" s="93" t="s">
        <v>111</v>
      </c>
      <c r="O11" s="93" t="s">
        <v>112</v>
      </c>
      <c r="P11" s="93" t="s">
        <v>113</v>
      </c>
      <c r="Q11" s="93" t="s">
        <v>114</v>
      </c>
      <c r="R11" s="93" t="s">
        <v>115</v>
      </c>
      <c r="S11" s="93" t="s">
        <v>116</v>
      </c>
      <c r="T11" s="93" t="s">
        <v>117</v>
      </c>
      <c r="U11" s="93" t="s">
        <v>118</v>
      </c>
      <c r="V11" s="93" t="s">
        <v>119</v>
      </c>
      <c r="W11" s="93" t="s">
        <v>120</v>
      </c>
      <c r="X11" s="93" t="s">
        <v>121</v>
      </c>
      <c r="Y11" s="93" t="s">
        <v>122</v>
      </c>
      <c r="Z11" s="163" t="s">
        <v>259</v>
      </c>
      <c r="AA11" s="93" t="s">
        <v>281</v>
      </c>
      <c r="AB11" s="93" t="s">
        <v>304</v>
      </c>
      <c r="AC11" s="163" t="s">
        <v>331</v>
      </c>
      <c r="AD11" s="163" t="s">
        <v>350</v>
      </c>
      <c r="AE11" s="163" t="s">
        <v>362</v>
      </c>
      <c r="AF11" s="271" t="s">
        <v>378</v>
      </c>
      <c r="AG11" s="163" t="s">
        <v>392</v>
      </c>
      <c r="AH11" s="163" t="s">
        <v>409</v>
      </c>
      <c r="AI11" s="163" t="s">
        <v>963</v>
      </c>
      <c r="AJ11" s="271" t="s">
        <v>1106</v>
      </c>
      <c r="AK11" s="163" t="s">
        <v>1252</v>
      </c>
    </row>
    <row r="12" spans="3:37" ht="39.6" customHeight="1" thickBot="1">
      <c r="C12" s="85">
        <v>107</v>
      </c>
      <c r="D12" s="70" t="s">
        <v>810</v>
      </c>
      <c r="E12" s="70" t="s">
        <v>599</v>
      </c>
      <c r="F12" s="71">
        <v>33727.97</v>
      </c>
      <c r="G12" s="71">
        <v>35502.370000000003</v>
      </c>
      <c r="H12" s="71">
        <v>34324.339999999997</v>
      </c>
      <c r="I12" s="71">
        <v>32958.15</v>
      </c>
      <c r="J12" s="71">
        <v>31262.26922723875</v>
      </c>
      <c r="K12" s="71">
        <v>26504.954648813138</v>
      </c>
      <c r="L12" s="71">
        <v>27291.275458262244</v>
      </c>
      <c r="M12" s="71">
        <v>26298.369784722272</v>
      </c>
      <c r="N12" s="71">
        <v>25909.83671113375</v>
      </c>
      <c r="O12" s="71">
        <v>20942.335206974996</v>
      </c>
      <c r="P12" s="71">
        <v>22163.198198438269</v>
      </c>
      <c r="Q12" s="71">
        <v>23702.184596952786</v>
      </c>
      <c r="R12" s="71">
        <v>24480.032837532934</v>
      </c>
      <c r="S12" s="72">
        <v>26054.151865061744</v>
      </c>
      <c r="T12" s="72">
        <v>25877.287663691073</v>
      </c>
      <c r="U12" s="71">
        <v>11193.703393914207</v>
      </c>
      <c r="V12" s="71" t="s">
        <v>5</v>
      </c>
      <c r="W12" s="71" t="s">
        <v>5</v>
      </c>
      <c r="X12" s="71" t="s">
        <v>5</v>
      </c>
      <c r="Y12" s="71" t="s">
        <v>5</v>
      </c>
      <c r="Z12" s="72" t="s">
        <v>5</v>
      </c>
      <c r="AA12" s="72" t="s">
        <v>5</v>
      </c>
      <c r="AB12" s="72" t="s">
        <v>5</v>
      </c>
      <c r="AC12" s="72" t="s">
        <v>5</v>
      </c>
      <c r="AD12" s="72" t="s">
        <v>5</v>
      </c>
      <c r="AE12" s="72" t="s">
        <v>5</v>
      </c>
      <c r="AF12" s="71" t="s">
        <v>5</v>
      </c>
      <c r="AG12" s="71" t="s">
        <v>5</v>
      </c>
      <c r="AH12" s="71" t="s">
        <v>5</v>
      </c>
      <c r="AI12" s="303" t="s">
        <v>5</v>
      </c>
      <c r="AJ12" s="303" t="s">
        <v>5</v>
      </c>
      <c r="AK12" s="516" t="s">
        <v>5</v>
      </c>
    </row>
    <row r="13" spans="3:37" ht="39.6" customHeight="1" thickBot="1">
      <c r="C13" s="85">
        <v>108</v>
      </c>
      <c r="D13" s="70" t="s">
        <v>798</v>
      </c>
      <c r="E13" s="70" t="s">
        <v>799</v>
      </c>
      <c r="F13" s="71">
        <v>0</v>
      </c>
      <c r="G13" s="71">
        <v>0</v>
      </c>
      <c r="H13" s="71">
        <v>0</v>
      </c>
      <c r="I13" s="71">
        <v>0</v>
      </c>
      <c r="J13" s="71">
        <v>0</v>
      </c>
      <c r="K13" s="71">
        <v>0</v>
      </c>
      <c r="L13" s="71">
        <v>0</v>
      </c>
      <c r="M13" s="71">
        <v>0</v>
      </c>
      <c r="N13" s="71">
        <v>0</v>
      </c>
      <c r="O13" s="71">
        <v>0</v>
      </c>
      <c r="P13" s="71">
        <v>0</v>
      </c>
      <c r="Q13" s="71">
        <v>0</v>
      </c>
      <c r="R13" s="71" t="s">
        <v>5</v>
      </c>
      <c r="S13" s="72" t="s">
        <v>5</v>
      </c>
      <c r="T13" s="72" t="s">
        <v>5</v>
      </c>
      <c r="U13" s="71" t="s">
        <v>5</v>
      </c>
      <c r="V13" s="71" t="s">
        <v>5</v>
      </c>
      <c r="W13" s="71" t="s">
        <v>5</v>
      </c>
      <c r="X13" s="71" t="s">
        <v>5</v>
      </c>
      <c r="Y13" s="71" t="s">
        <v>5</v>
      </c>
      <c r="Z13" s="72" t="s">
        <v>5</v>
      </c>
      <c r="AA13" s="71" t="s">
        <v>5</v>
      </c>
      <c r="AB13" s="72" t="s">
        <v>5</v>
      </c>
      <c r="AC13" s="71" t="s">
        <v>5</v>
      </c>
      <c r="AD13" s="71" t="s">
        <v>5</v>
      </c>
      <c r="AE13" s="71" t="s">
        <v>5</v>
      </c>
      <c r="AF13" s="71" t="s">
        <v>5</v>
      </c>
      <c r="AG13" s="71" t="s">
        <v>5</v>
      </c>
      <c r="AH13" s="71" t="s">
        <v>5</v>
      </c>
      <c r="AI13" s="303" t="s">
        <v>5</v>
      </c>
      <c r="AJ13" s="303" t="s">
        <v>5</v>
      </c>
      <c r="AK13" s="516" t="s">
        <v>5</v>
      </c>
    </row>
    <row r="14" spans="3:37" ht="39.6" customHeight="1" thickBot="1">
      <c r="C14" s="85">
        <v>109</v>
      </c>
      <c r="D14" s="70" t="s">
        <v>806</v>
      </c>
      <c r="E14" s="70" t="s">
        <v>807</v>
      </c>
      <c r="F14" s="71">
        <v>0</v>
      </c>
      <c r="G14" s="71">
        <v>0</v>
      </c>
      <c r="H14" s="71">
        <v>0</v>
      </c>
      <c r="I14" s="71">
        <v>0</v>
      </c>
      <c r="J14" s="71">
        <v>0</v>
      </c>
      <c r="K14" s="71">
        <v>0</v>
      </c>
      <c r="L14" s="71">
        <v>0</v>
      </c>
      <c r="M14" s="71">
        <v>0</v>
      </c>
      <c r="N14" s="71">
        <v>0</v>
      </c>
      <c r="O14" s="71">
        <v>0</v>
      </c>
      <c r="P14" s="71">
        <v>0</v>
      </c>
      <c r="Q14" s="71">
        <v>0</v>
      </c>
      <c r="R14" s="71" t="s">
        <v>5</v>
      </c>
      <c r="S14" s="72" t="s">
        <v>5</v>
      </c>
      <c r="T14" s="72" t="s">
        <v>5</v>
      </c>
      <c r="U14" s="71" t="s">
        <v>5</v>
      </c>
      <c r="V14" s="71" t="s">
        <v>5</v>
      </c>
      <c r="W14" s="71" t="s">
        <v>5</v>
      </c>
      <c r="X14" s="71" t="s">
        <v>5</v>
      </c>
      <c r="Y14" s="71" t="s">
        <v>5</v>
      </c>
      <c r="Z14" s="71" t="s">
        <v>5</v>
      </c>
      <c r="AA14" s="71" t="s">
        <v>5</v>
      </c>
      <c r="AB14" s="71" t="s">
        <v>5</v>
      </c>
      <c r="AC14" s="71" t="s">
        <v>5</v>
      </c>
      <c r="AD14" s="71" t="s">
        <v>5</v>
      </c>
      <c r="AE14" s="71" t="s">
        <v>5</v>
      </c>
      <c r="AF14" s="71" t="s">
        <v>5</v>
      </c>
      <c r="AG14" s="71" t="s">
        <v>5</v>
      </c>
      <c r="AH14" s="71" t="s">
        <v>5</v>
      </c>
      <c r="AI14" s="303" t="s">
        <v>5</v>
      </c>
      <c r="AJ14" s="303" t="s">
        <v>5</v>
      </c>
      <c r="AK14" s="516" t="s">
        <v>5</v>
      </c>
    </row>
    <row r="15" spans="3:37" ht="39.6" customHeight="1" thickBot="1">
      <c r="C15" s="85">
        <v>1</v>
      </c>
      <c r="D15" s="70" t="s">
        <v>524</v>
      </c>
      <c r="E15" s="70" t="s">
        <v>525</v>
      </c>
      <c r="F15" s="71">
        <v>129161.60000000001</v>
      </c>
      <c r="G15" s="71">
        <v>136876.99</v>
      </c>
      <c r="H15" s="71">
        <v>145446.48000000001</v>
      </c>
      <c r="I15" s="71">
        <v>141466.88</v>
      </c>
      <c r="J15" s="71">
        <v>149302.99212289555</v>
      </c>
      <c r="K15" s="71">
        <v>157253.42141316191</v>
      </c>
      <c r="L15" s="71">
        <v>158897.57012952815</v>
      </c>
      <c r="M15" s="71">
        <v>150528.15025407687</v>
      </c>
      <c r="N15" s="71">
        <v>165040.96870584207</v>
      </c>
      <c r="O15" s="71">
        <v>154317.84837019039</v>
      </c>
      <c r="P15" s="71">
        <v>165614.14309091854</v>
      </c>
      <c r="Q15" s="71">
        <v>175556.33605669325</v>
      </c>
      <c r="R15" s="71">
        <v>192839.35984848934</v>
      </c>
      <c r="S15" s="72">
        <v>221829.13012515291</v>
      </c>
      <c r="T15" s="72">
        <v>224322.69394389994</v>
      </c>
      <c r="U15" s="71">
        <v>250445.39492075713</v>
      </c>
      <c r="V15" s="71">
        <v>272404.45277512551</v>
      </c>
      <c r="W15" s="71">
        <v>306707.75376591925</v>
      </c>
      <c r="X15" s="71">
        <v>268384.15217175975</v>
      </c>
      <c r="Y15" s="71">
        <v>265104.67721424636</v>
      </c>
      <c r="Z15" s="71">
        <v>249314.8914748815</v>
      </c>
      <c r="AA15" s="71">
        <v>243808.25822052429</v>
      </c>
      <c r="AB15" s="71">
        <v>271217.72211909341</v>
      </c>
      <c r="AC15" s="71">
        <v>237461.77943232248</v>
      </c>
      <c r="AD15" s="71">
        <v>269619.36260515254</v>
      </c>
      <c r="AE15" s="71">
        <v>267569.23544771271</v>
      </c>
      <c r="AF15" s="71">
        <v>260581.37300600664</v>
      </c>
      <c r="AG15" s="71">
        <v>269622.85304761713</v>
      </c>
      <c r="AH15" s="71">
        <v>267506.57</v>
      </c>
      <c r="AI15" s="71">
        <v>239758.27</v>
      </c>
      <c r="AJ15" s="71">
        <v>251098.80352220256</v>
      </c>
      <c r="AK15" s="171">
        <v>284447.93506778014</v>
      </c>
    </row>
    <row r="16" spans="3:37" ht="39.6" customHeight="1" thickBot="1">
      <c r="C16" s="85">
        <v>2</v>
      </c>
      <c r="D16" s="70" t="s">
        <v>511</v>
      </c>
      <c r="E16" s="70" t="s">
        <v>512</v>
      </c>
      <c r="F16" s="71">
        <v>27412.47</v>
      </c>
      <c r="G16" s="71">
        <v>30512.38</v>
      </c>
      <c r="H16" s="71">
        <v>37584.76</v>
      </c>
      <c r="I16" s="71">
        <v>36272.92</v>
      </c>
      <c r="J16" s="71">
        <v>43098.045749999997</v>
      </c>
      <c r="K16" s="71">
        <v>41226.266164332243</v>
      </c>
      <c r="L16" s="71">
        <v>42031.551368914821</v>
      </c>
      <c r="M16" s="71">
        <v>45900.585995263755</v>
      </c>
      <c r="N16" s="71">
        <v>43903.412029217827</v>
      </c>
      <c r="O16" s="71">
        <v>42066.739503163946</v>
      </c>
      <c r="P16" s="71">
        <v>46934.556999637076</v>
      </c>
      <c r="Q16" s="71">
        <v>48055.118196388736</v>
      </c>
      <c r="R16" s="71">
        <v>52557.709979886138</v>
      </c>
      <c r="S16" s="72">
        <v>57711.522540623046</v>
      </c>
      <c r="T16" s="72">
        <v>59433.480263667792</v>
      </c>
      <c r="U16" s="71">
        <v>58935.209049858415</v>
      </c>
      <c r="V16" s="71">
        <v>60377.622976741244</v>
      </c>
      <c r="W16" s="71">
        <v>60372.441456432571</v>
      </c>
      <c r="X16" s="71">
        <v>55870.091065632085</v>
      </c>
      <c r="Y16" s="71">
        <v>55864.798808016378</v>
      </c>
      <c r="Z16" s="71">
        <v>52650.889022484356</v>
      </c>
      <c r="AA16" s="71">
        <v>57468.950964017698</v>
      </c>
      <c r="AB16" s="71">
        <v>60692.441423708558</v>
      </c>
      <c r="AC16" s="71">
        <v>64958.960885906832</v>
      </c>
      <c r="AD16" s="71">
        <v>75662.764121501619</v>
      </c>
      <c r="AE16" s="71">
        <v>83284.977992821136</v>
      </c>
      <c r="AF16" s="71">
        <v>98026.564059502489</v>
      </c>
      <c r="AG16" s="71">
        <v>109216.82565919003</v>
      </c>
      <c r="AH16" s="71">
        <v>119971.06</v>
      </c>
      <c r="AI16" s="71">
        <v>144253.35999999999</v>
      </c>
      <c r="AJ16" s="71">
        <v>151009.12399999998</v>
      </c>
      <c r="AK16" s="171">
        <v>161947.42310000001</v>
      </c>
    </row>
    <row r="17" spans="3:37" ht="39.6" customHeight="1" thickBot="1">
      <c r="C17" s="85">
        <v>3</v>
      </c>
      <c r="D17" s="70" t="s">
        <v>501</v>
      </c>
      <c r="E17" s="70" t="s">
        <v>502</v>
      </c>
      <c r="F17" s="71">
        <v>25246.14</v>
      </c>
      <c r="G17" s="71">
        <v>21605.22</v>
      </c>
      <c r="H17" s="71">
        <v>24123.11</v>
      </c>
      <c r="I17" s="71">
        <v>27483.32</v>
      </c>
      <c r="J17" s="71">
        <v>32062.368389558702</v>
      </c>
      <c r="K17" s="71">
        <v>34488.204430596044</v>
      </c>
      <c r="L17" s="71">
        <v>39331.252839000001</v>
      </c>
      <c r="M17" s="71">
        <v>41996.610224182761</v>
      </c>
      <c r="N17" s="71">
        <v>46438.372379729903</v>
      </c>
      <c r="O17" s="71">
        <v>52830.480871431981</v>
      </c>
      <c r="P17" s="71">
        <v>49057.876738343752</v>
      </c>
      <c r="Q17" s="71">
        <v>60883.580425414388</v>
      </c>
      <c r="R17" s="71">
        <v>67112.841241778922</v>
      </c>
      <c r="S17" s="72">
        <v>77201.991113799857</v>
      </c>
      <c r="T17" s="72">
        <v>81454.503213767457</v>
      </c>
      <c r="U17" s="71">
        <v>87492.032835401449</v>
      </c>
      <c r="V17" s="71">
        <v>91103.459463485924</v>
      </c>
      <c r="W17" s="71">
        <v>86500.548808874868</v>
      </c>
      <c r="X17" s="71">
        <v>80657.703203131314</v>
      </c>
      <c r="Y17" s="71">
        <v>86859.564226703253</v>
      </c>
      <c r="Z17" s="71">
        <v>79860.154570864979</v>
      </c>
      <c r="AA17" s="71">
        <v>80780.206055917515</v>
      </c>
      <c r="AB17" s="71">
        <v>83953.612536147513</v>
      </c>
      <c r="AC17" s="71">
        <v>84674.338291920591</v>
      </c>
      <c r="AD17" s="71">
        <v>93536.821161198633</v>
      </c>
      <c r="AE17" s="71">
        <v>91524.697445169993</v>
      </c>
      <c r="AF17" s="71">
        <v>89115.661511787504</v>
      </c>
      <c r="AG17" s="71">
        <v>93588.496099992917</v>
      </c>
      <c r="AH17" s="71">
        <v>93547.79</v>
      </c>
      <c r="AI17" s="71">
        <v>99196.37</v>
      </c>
      <c r="AJ17" s="71">
        <v>97386.26300002326</v>
      </c>
      <c r="AK17" s="171">
        <v>102489.36204750295</v>
      </c>
    </row>
    <row r="18" spans="3:37" ht="39.6" customHeight="1" thickBot="1">
      <c r="C18" s="85">
        <v>4</v>
      </c>
      <c r="D18" s="70" t="s">
        <v>522</v>
      </c>
      <c r="E18" s="70" t="s">
        <v>523</v>
      </c>
      <c r="F18" s="71">
        <v>24064.959999999999</v>
      </c>
      <c r="G18" s="71">
        <v>26558.16</v>
      </c>
      <c r="H18" s="71">
        <v>26370.02</v>
      </c>
      <c r="I18" s="71">
        <v>25659.96</v>
      </c>
      <c r="J18" s="71">
        <v>25449.7780239366</v>
      </c>
      <c r="K18" s="71">
        <v>25670.541513879994</v>
      </c>
      <c r="L18" s="71">
        <v>25207.455616343548</v>
      </c>
      <c r="M18" s="71">
        <v>22511.484173249999</v>
      </c>
      <c r="N18" s="71">
        <v>18902.859695579999</v>
      </c>
      <c r="O18" s="71">
        <v>17084.537484119995</v>
      </c>
      <c r="P18" s="71">
        <v>22849.935448197728</v>
      </c>
      <c r="Q18" s="71">
        <v>26152.405581646512</v>
      </c>
      <c r="R18" s="71">
        <v>29730.639213579663</v>
      </c>
      <c r="S18" s="72">
        <v>36053.97414074</v>
      </c>
      <c r="T18" s="72">
        <v>41576.053309020004</v>
      </c>
      <c r="U18" s="71">
        <v>42886.977300710001</v>
      </c>
      <c r="V18" s="71">
        <v>47588.705459260003</v>
      </c>
      <c r="W18" s="71">
        <v>54514.490255169992</v>
      </c>
      <c r="X18" s="71">
        <v>44994.330196529998</v>
      </c>
      <c r="Y18" s="71">
        <v>44226.934188709994</v>
      </c>
      <c r="Z18" s="71">
        <v>48462.127570960001</v>
      </c>
      <c r="AA18" s="71">
        <v>51108.713232409995</v>
      </c>
      <c r="AB18" s="71">
        <v>57059.128833400013</v>
      </c>
      <c r="AC18" s="71">
        <v>53434.14663807</v>
      </c>
      <c r="AD18" s="71">
        <v>62470.95983958678</v>
      </c>
      <c r="AE18" s="71">
        <v>67147.406586679994</v>
      </c>
      <c r="AF18" s="71">
        <v>66910.021850899997</v>
      </c>
      <c r="AG18" s="71">
        <v>67298.070006889175</v>
      </c>
      <c r="AH18" s="71">
        <v>81963.820000000007</v>
      </c>
      <c r="AI18" s="71">
        <v>79002.14</v>
      </c>
      <c r="AJ18" s="71">
        <v>85541.76672924</v>
      </c>
      <c r="AK18" s="171">
        <v>101559.25223971</v>
      </c>
    </row>
    <row r="19" spans="3:37" ht="39.6" customHeight="1" thickBot="1">
      <c r="C19" s="85">
        <v>5</v>
      </c>
      <c r="D19" s="70" t="s">
        <v>605</v>
      </c>
      <c r="E19" s="70" t="s">
        <v>606</v>
      </c>
      <c r="F19" s="71">
        <v>34937.17</v>
      </c>
      <c r="G19" s="71">
        <v>36990.54</v>
      </c>
      <c r="H19" s="71">
        <v>36747.089999999997</v>
      </c>
      <c r="I19" s="71">
        <v>36713.370000000003</v>
      </c>
      <c r="J19" s="71">
        <v>38134.820634627831</v>
      </c>
      <c r="K19" s="71">
        <v>30573.078480225184</v>
      </c>
      <c r="L19" s="71">
        <v>39988.167167271415</v>
      </c>
      <c r="M19" s="71">
        <v>40595.0437972</v>
      </c>
      <c r="N19" s="71">
        <v>41298.788989278873</v>
      </c>
      <c r="O19" s="71">
        <v>41697.420715267697</v>
      </c>
      <c r="P19" s="71">
        <v>56329.959677559287</v>
      </c>
      <c r="Q19" s="71">
        <v>58427.729604668508</v>
      </c>
      <c r="R19" s="71">
        <v>61311.204867764121</v>
      </c>
      <c r="S19" s="72">
        <v>63270.830592887338</v>
      </c>
      <c r="T19" s="72">
        <v>66407.676574407524</v>
      </c>
      <c r="U19" s="71">
        <v>68360.515472709085</v>
      </c>
      <c r="V19" s="71">
        <v>69867.938483375285</v>
      </c>
      <c r="W19" s="71">
        <v>69685.540903707384</v>
      </c>
      <c r="X19" s="71">
        <v>71802.675121592431</v>
      </c>
      <c r="Y19" s="71">
        <v>63346.781428826485</v>
      </c>
      <c r="Z19" s="71">
        <v>63366.733194066896</v>
      </c>
      <c r="AA19" s="71">
        <v>64396.130857877914</v>
      </c>
      <c r="AB19" s="71">
        <v>70867.575119729765</v>
      </c>
      <c r="AC19" s="71">
        <v>69822.558712330589</v>
      </c>
      <c r="AD19" s="71">
        <v>74029.713878070907</v>
      </c>
      <c r="AE19" s="71">
        <v>74193.951394402218</v>
      </c>
      <c r="AF19" s="71">
        <v>78991.25721871022</v>
      </c>
      <c r="AG19" s="71">
        <v>79909.84378745922</v>
      </c>
      <c r="AH19" s="71">
        <v>81816.600000000006</v>
      </c>
      <c r="AI19" s="71">
        <v>82574.240000000005</v>
      </c>
      <c r="AJ19" s="71">
        <v>74397.812483475776</v>
      </c>
      <c r="AK19" s="171">
        <v>93296.748630240647</v>
      </c>
    </row>
    <row r="20" spans="3:37" ht="39.6" customHeight="1" thickBot="1">
      <c r="C20" s="85">
        <v>6</v>
      </c>
      <c r="D20" s="70" t="s">
        <v>491</v>
      </c>
      <c r="E20" s="70" t="s">
        <v>492</v>
      </c>
      <c r="F20" s="71">
        <v>8029.05</v>
      </c>
      <c r="G20" s="71">
        <v>7552.65</v>
      </c>
      <c r="H20" s="71">
        <v>8004.37</v>
      </c>
      <c r="I20" s="71">
        <v>10141.31</v>
      </c>
      <c r="J20" s="71">
        <v>12252.812148889723</v>
      </c>
      <c r="K20" s="71">
        <v>9864.2067097511936</v>
      </c>
      <c r="L20" s="71">
        <v>11091.666882000001</v>
      </c>
      <c r="M20" s="71">
        <v>12221.143270799999</v>
      </c>
      <c r="N20" s="71">
        <v>11972.023821999999</v>
      </c>
      <c r="O20" s="71">
        <v>10995.790150617493</v>
      </c>
      <c r="P20" s="71">
        <v>11780.534705907459</v>
      </c>
      <c r="Q20" s="71">
        <v>12244.02312399033</v>
      </c>
      <c r="R20" s="71">
        <v>12994.741146340282</v>
      </c>
      <c r="S20" s="72">
        <v>12527.669585697953</v>
      </c>
      <c r="T20" s="72">
        <v>13199.917928584546</v>
      </c>
      <c r="U20" s="71">
        <v>13702.720955266253</v>
      </c>
      <c r="V20" s="71">
        <v>13339.740555824434</v>
      </c>
      <c r="W20" s="71">
        <v>13890.489907550378</v>
      </c>
      <c r="X20" s="71">
        <v>13544.797907734461</v>
      </c>
      <c r="Y20" s="71">
        <v>14025.937246381258</v>
      </c>
      <c r="Z20" s="71">
        <v>13870.482063106707</v>
      </c>
      <c r="AA20" s="71">
        <v>14956.129181504159</v>
      </c>
      <c r="AB20" s="71">
        <v>18344.454176096402</v>
      </c>
      <c r="AC20" s="71">
        <v>16285.852383374227</v>
      </c>
      <c r="AD20" s="71">
        <v>16132.176053786605</v>
      </c>
      <c r="AE20" s="71">
        <v>20336.286147413764</v>
      </c>
      <c r="AF20" s="71">
        <v>20729.748718261701</v>
      </c>
      <c r="AG20" s="71">
        <v>21997.462345710832</v>
      </c>
      <c r="AH20" s="71">
        <v>30277.33</v>
      </c>
      <c r="AI20" s="71">
        <v>37138.69</v>
      </c>
      <c r="AJ20" s="71">
        <v>38395.692408000003</v>
      </c>
      <c r="AK20" s="171">
        <v>42710.016197379999</v>
      </c>
    </row>
    <row r="21" spans="3:37" ht="39.6" customHeight="1" thickBot="1">
      <c r="C21" s="85">
        <v>7</v>
      </c>
      <c r="D21" s="70" t="s">
        <v>604</v>
      </c>
      <c r="E21" s="70" t="s">
        <v>961</v>
      </c>
      <c r="F21" s="71">
        <v>5185.6000000000004</v>
      </c>
      <c r="G21" s="71">
        <v>5685.81</v>
      </c>
      <c r="H21" s="71">
        <v>14374.74</v>
      </c>
      <c r="I21" s="71">
        <v>22254.46</v>
      </c>
      <c r="J21" s="71">
        <v>14330.178608057267</v>
      </c>
      <c r="K21" s="71">
        <v>17643.792432855349</v>
      </c>
      <c r="L21" s="71">
        <v>17840.551468279999</v>
      </c>
      <c r="M21" s="71">
        <v>16991.133851222301</v>
      </c>
      <c r="N21" s="71">
        <v>17794.910467528</v>
      </c>
      <c r="O21" s="71">
        <v>15310.470947725002</v>
      </c>
      <c r="P21" s="71">
        <v>16302.521599719999</v>
      </c>
      <c r="Q21" s="71">
        <v>19166.723161239999</v>
      </c>
      <c r="R21" s="71">
        <v>20653.899931290001</v>
      </c>
      <c r="S21" s="72">
        <v>24025.56219416</v>
      </c>
      <c r="T21" s="72">
        <v>25410.034676942545</v>
      </c>
      <c r="U21" s="71">
        <v>32013.838803435559</v>
      </c>
      <c r="V21" s="71">
        <v>29291.653095950001</v>
      </c>
      <c r="W21" s="71">
        <v>34023.015340451173</v>
      </c>
      <c r="X21" s="71">
        <v>31010.021144709277</v>
      </c>
      <c r="Y21" s="71">
        <v>28996.886211259996</v>
      </c>
      <c r="Z21" s="71">
        <v>25169.462127610008</v>
      </c>
      <c r="AA21" s="71">
        <v>24893.341944059997</v>
      </c>
      <c r="AB21" s="71">
        <v>27365.814749780002</v>
      </c>
      <c r="AC21" s="71">
        <v>30772.016426009999</v>
      </c>
      <c r="AD21" s="71">
        <v>31091.2063105204</v>
      </c>
      <c r="AE21" s="71">
        <v>32281.456470899997</v>
      </c>
      <c r="AF21" s="71">
        <v>34012.575098009998</v>
      </c>
      <c r="AG21" s="71">
        <v>35107.906723659995</v>
      </c>
      <c r="AH21" s="71">
        <v>37277.22</v>
      </c>
      <c r="AI21" s="71">
        <v>36129.449999999997</v>
      </c>
      <c r="AJ21" s="71">
        <v>36572.880977939996</v>
      </c>
      <c r="AK21" s="171">
        <v>42497.142910359995</v>
      </c>
    </row>
    <row r="22" spans="3:37" ht="39.6" customHeight="1" thickBot="1">
      <c r="C22" s="85">
        <v>8</v>
      </c>
      <c r="D22" s="70" t="s">
        <v>519</v>
      </c>
      <c r="E22" s="70" t="s">
        <v>1187</v>
      </c>
      <c r="F22" s="71">
        <v>2845.72</v>
      </c>
      <c r="G22" s="71">
        <v>2697.48</v>
      </c>
      <c r="H22" s="71">
        <v>2346.5</v>
      </c>
      <c r="I22" s="71">
        <v>2202.9</v>
      </c>
      <c r="J22" s="71">
        <v>2583.2813409</v>
      </c>
      <c r="K22" s="71">
        <v>1881.2410970798273</v>
      </c>
      <c r="L22" s="71">
        <v>2045.6141324161072</v>
      </c>
      <c r="M22" s="71">
        <v>2186.926517144439</v>
      </c>
      <c r="N22" s="71">
        <v>2081.8891309681881</v>
      </c>
      <c r="O22" s="71">
        <v>1774.3698827644075</v>
      </c>
      <c r="P22" s="71">
        <v>1434.0637016438136</v>
      </c>
      <c r="Q22" s="71">
        <v>1375.4531572801352</v>
      </c>
      <c r="R22" s="71">
        <v>1347.4757945552183</v>
      </c>
      <c r="S22" s="72">
        <v>1592.6638715261217</v>
      </c>
      <c r="T22" s="72">
        <v>1606.5603106800929</v>
      </c>
      <c r="U22" s="71">
        <v>1675.581744598752</v>
      </c>
      <c r="V22" s="71">
        <v>1837.6748792225001</v>
      </c>
      <c r="W22" s="71">
        <v>2109.2279227404997</v>
      </c>
      <c r="X22" s="71">
        <v>1803.71</v>
      </c>
      <c r="Y22" s="71">
        <v>18009.333584457021</v>
      </c>
      <c r="Z22" s="71">
        <v>15502.933765481779</v>
      </c>
      <c r="AA22" s="71">
        <v>20417.806779644998</v>
      </c>
      <c r="AB22" s="71">
        <v>20924.266750325001</v>
      </c>
      <c r="AC22" s="71">
        <v>23085.363798897499</v>
      </c>
      <c r="AD22" s="71">
        <v>27055.489896580391</v>
      </c>
      <c r="AE22" s="71">
        <v>31211.477736305817</v>
      </c>
      <c r="AF22" s="71">
        <v>32213.514454387026</v>
      </c>
      <c r="AG22" s="71">
        <v>33623.296353398822</v>
      </c>
      <c r="AH22" s="71">
        <v>34203.711063173134</v>
      </c>
      <c r="AI22" s="71">
        <v>43944.160000000003</v>
      </c>
      <c r="AJ22" s="71">
        <v>35854.238348751634</v>
      </c>
      <c r="AK22" s="171">
        <v>36594.853059798108</v>
      </c>
    </row>
    <row r="23" spans="3:37" ht="39.6" customHeight="1" thickBot="1">
      <c r="C23" s="85">
        <v>11</v>
      </c>
      <c r="D23" s="70" t="s">
        <v>505</v>
      </c>
      <c r="E23" s="70" t="s">
        <v>506</v>
      </c>
      <c r="F23" s="71">
        <v>8877.4599999999991</v>
      </c>
      <c r="G23" s="71">
        <v>8375.6</v>
      </c>
      <c r="H23" s="71">
        <v>7886.23</v>
      </c>
      <c r="I23" s="71">
        <v>8815.39</v>
      </c>
      <c r="J23" s="71">
        <v>9417.3475431049992</v>
      </c>
      <c r="K23" s="71">
        <v>11634.059352786173</v>
      </c>
      <c r="L23" s="71">
        <v>11450.667253419999</v>
      </c>
      <c r="M23" s="71">
        <v>11006.897778567498</v>
      </c>
      <c r="N23" s="71">
        <v>11166.32474145</v>
      </c>
      <c r="O23" s="71">
        <v>10339.32458587727</v>
      </c>
      <c r="P23" s="71">
        <v>10834.003661962242</v>
      </c>
      <c r="Q23" s="71">
        <v>16619.087508682496</v>
      </c>
      <c r="R23" s="71">
        <v>16520.180969485002</v>
      </c>
      <c r="S23" s="72">
        <v>17980.105898255002</v>
      </c>
      <c r="T23" s="72">
        <v>19021.594026737497</v>
      </c>
      <c r="U23" s="71">
        <v>21628.392922067495</v>
      </c>
      <c r="V23" s="71">
        <v>22430.985416402502</v>
      </c>
      <c r="W23" s="71">
        <v>25479.512753592502</v>
      </c>
      <c r="X23" s="71">
        <v>23767.365171058998</v>
      </c>
      <c r="Y23" s="71">
        <v>24828.089712610003</v>
      </c>
      <c r="Z23" s="71">
        <v>24418.598808668496</v>
      </c>
      <c r="AA23" s="71">
        <v>32277.684956937501</v>
      </c>
      <c r="AB23" s="71">
        <v>25268.554187757501</v>
      </c>
      <c r="AC23" s="71">
        <v>22134.043507194998</v>
      </c>
      <c r="AD23" s="71">
        <v>19136.441573637014</v>
      </c>
      <c r="AE23" s="71">
        <v>18171.640463809999</v>
      </c>
      <c r="AF23" s="71">
        <v>18909.070019942501</v>
      </c>
      <c r="AG23" s="71">
        <v>22760.641390916251</v>
      </c>
      <c r="AH23" s="71">
        <v>22767.65</v>
      </c>
      <c r="AI23" s="71">
        <v>23038.67</v>
      </c>
      <c r="AJ23" s="71">
        <v>24464.779013959989</v>
      </c>
      <c r="AK23" s="171">
        <v>26888.204194669997</v>
      </c>
    </row>
    <row r="24" spans="3:37" ht="39.6" customHeight="1" thickBot="1">
      <c r="C24" s="85">
        <v>12</v>
      </c>
      <c r="D24" s="70" t="s">
        <v>576</v>
      </c>
      <c r="E24" s="70" t="s">
        <v>577</v>
      </c>
      <c r="F24" s="71">
        <v>0</v>
      </c>
      <c r="G24" s="71">
        <v>0</v>
      </c>
      <c r="H24" s="71">
        <v>0</v>
      </c>
      <c r="I24" s="71">
        <v>0</v>
      </c>
      <c r="J24" s="71">
        <v>0</v>
      </c>
      <c r="K24" s="71">
        <v>0</v>
      </c>
      <c r="L24" s="71">
        <v>19.873000000000001</v>
      </c>
      <c r="M24" s="71">
        <v>19.747975</v>
      </c>
      <c r="N24" s="71">
        <v>163.27936790000001</v>
      </c>
      <c r="O24" s="71">
        <v>167.56</v>
      </c>
      <c r="P24" s="71">
        <v>165.84</v>
      </c>
      <c r="Q24" s="71">
        <v>165.45999999999998</v>
      </c>
      <c r="R24" s="71">
        <v>163.97300000000001</v>
      </c>
      <c r="S24" s="72">
        <v>233.19600000000003</v>
      </c>
      <c r="T24" s="72">
        <v>233.14400000000001</v>
      </c>
      <c r="U24" s="71">
        <v>233.12599999999998</v>
      </c>
      <c r="V24" s="71">
        <v>251.59</v>
      </c>
      <c r="W24" s="71">
        <v>270.82179722222219</v>
      </c>
      <c r="X24" s="71">
        <v>284.26076333414994</v>
      </c>
      <c r="Y24" s="71">
        <v>369.82423800000004</v>
      </c>
      <c r="Z24" s="71">
        <v>813.94397976405196</v>
      </c>
      <c r="AA24" s="71">
        <v>2360.56</v>
      </c>
      <c r="AB24" s="71">
        <v>2336.950755125431</v>
      </c>
      <c r="AC24" s="71">
        <v>2336.950755125431</v>
      </c>
      <c r="AD24" s="71">
        <v>2721.7800191994352</v>
      </c>
      <c r="AE24" s="71">
        <v>4558.1006932105574</v>
      </c>
      <c r="AF24" s="71">
        <v>5977.49</v>
      </c>
      <c r="AG24" s="71">
        <v>19694.042771650082</v>
      </c>
      <c r="AH24" s="71">
        <v>20757.3</v>
      </c>
      <c r="AI24" s="71">
        <v>24693.39</v>
      </c>
      <c r="AJ24" s="71">
        <v>20022.269999999997</v>
      </c>
      <c r="AK24" s="171">
        <v>26613.776499999993</v>
      </c>
    </row>
    <row r="25" spans="3:37" ht="39.6" customHeight="1" thickBot="1">
      <c r="C25" s="85">
        <v>10</v>
      </c>
      <c r="D25" s="70" t="s">
        <v>550</v>
      </c>
      <c r="E25" s="70" t="s">
        <v>551</v>
      </c>
      <c r="F25" s="71">
        <v>14264.65</v>
      </c>
      <c r="G25" s="71">
        <v>12425.82</v>
      </c>
      <c r="H25" s="71">
        <v>12142.83</v>
      </c>
      <c r="I25" s="71">
        <v>11150.31</v>
      </c>
      <c r="J25" s="71">
        <v>11921.509111844571</v>
      </c>
      <c r="K25" s="71">
        <v>11910.672787927706</v>
      </c>
      <c r="L25" s="71">
        <v>13293.493669269999</v>
      </c>
      <c r="M25" s="71">
        <v>12287.499433801779</v>
      </c>
      <c r="N25" s="71">
        <v>12677.60822952809</v>
      </c>
      <c r="O25" s="71">
        <v>13760.985717235621</v>
      </c>
      <c r="P25" s="71">
        <v>12085.513506004379</v>
      </c>
      <c r="Q25" s="71">
        <v>11492.594668443886</v>
      </c>
      <c r="R25" s="71">
        <v>11250.174102581243</v>
      </c>
      <c r="S25" s="72">
        <v>11887.460250553835</v>
      </c>
      <c r="T25" s="72">
        <v>11058.220220005009</v>
      </c>
      <c r="U25" s="71">
        <v>10312.956321935448</v>
      </c>
      <c r="V25" s="71">
        <v>9821.7041361418724</v>
      </c>
      <c r="W25" s="71">
        <v>10321.583834171688</v>
      </c>
      <c r="X25" s="71">
        <v>9672.9383410637074</v>
      </c>
      <c r="Y25" s="71">
        <v>9589.0271993514616</v>
      </c>
      <c r="Z25" s="71">
        <v>9758.1427066233846</v>
      </c>
      <c r="AA25" s="71">
        <v>10632.981970385194</v>
      </c>
      <c r="AB25" s="71">
        <v>12072.148527540588</v>
      </c>
      <c r="AC25" s="71">
        <v>13854.064379172931</v>
      </c>
      <c r="AD25" s="71">
        <v>17304.524583832394</v>
      </c>
      <c r="AE25" s="71">
        <v>19024.520397314467</v>
      </c>
      <c r="AF25" s="71">
        <v>21112.73047532139</v>
      </c>
      <c r="AG25" s="71">
        <v>21828.266393461123</v>
      </c>
      <c r="AH25" s="71">
        <v>23490.91</v>
      </c>
      <c r="AI25" s="71">
        <v>24234.59</v>
      </c>
      <c r="AJ25" s="71">
        <v>26251.96924184282</v>
      </c>
      <c r="AK25" s="171">
        <v>26383.864002803686</v>
      </c>
    </row>
    <row r="26" spans="3:37" ht="39.6" customHeight="1" thickBot="1">
      <c r="C26" s="85">
        <v>9</v>
      </c>
      <c r="D26" s="70" t="s">
        <v>499</v>
      </c>
      <c r="E26" s="70" t="s">
        <v>500</v>
      </c>
      <c r="F26" s="71">
        <v>6933.25</v>
      </c>
      <c r="G26" s="71">
        <v>6612.24</v>
      </c>
      <c r="H26" s="71">
        <v>6236.21</v>
      </c>
      <c r="I26" s="71">
        <v>5777.62</v>
      </c>
      <c r="J26" s="71">
        <v>5254.9120886372521</v>
      </c>
      <c r="K26" s="71">
        <v>5803.3656505821382</v>
      </c>
      <c r="L26" s="71">
        <v>5945.7950382800009</v>
      </c>
      <c r="M26" s="71">
        <v>6217.2234561311252</v>
      </c>
      <c r="N26" s="71">
        <v>5862.1751312699998</v>
      </c>
      <c r="O26" s="71">
        <v>6700.9717557500535</v>
      </c>
      <c r="P26" s="71">
        <v>7014.7199266528287</v>
      </c>
      <c r="Q26" s="71">
        <v>8388.8812860212583</v>
      </c>
      <c r="R26" s="71">
        <v>9530.8605088386921</v>
      </c>
      <c r="S26" s="72">
        <v>9920.9441768886263</v>
      </c>
      <c r="T26" s="72">
        <v>9546.6587499638736</v>
      </c>
      <c r="U26" s="71">
        <v>9940.9773290697485</v>
      </c>
      <c r="V26" s="71">
        <v>9820.42177397675</v>
      </c>
      <c r="W26" s="71">
        <v>10381.909302849375</v>
      </c>
      <c r="X26" s="71">
        <v>9463.6165859941248</v>
      </c>
      <c r="Y26" s="71">
        <v>16048.48404049575</v>
      </c>
      <c r="Z26" s="71">
        <v>16383.587388618947</v>
      </c>
      <c r="AA26" s="71">
        <v>16802.850651820001</v>
      </c>
      <c r="AB26" s="71">
        <v>17210.481691698402</v>
      </c>
      <c r="AC26" s="71">
        <v>16255.029852989501</v>
      </c>
      <c r="AD26" s="71">
        <v>16237.335010275001</v>
      </c>
      <c r="AE26" s="71">
        <v>18663.145685547639</v>
      </c>
      <c r="AF26" s="71">
        <v>19653.498569759999</v>
      </c>
      <c r="AG26" s="71">
        <v>21638.21810677</v>
      </c>
      <c r="AH26" s="71">
        <v>21338.26</v>
      </c>
      <c r="AI26" s="71">
        <v>29616.92</v>
      </c>
      <c r="AJ26" s="71">
        <v>27244.722425589993</v>
      </c>
      <c r="AK26" s="171">
        <v>24950.003189340001</v>
      </c>
    </row>
    <row r="27" spans="3:37" ht="39.6" customHeight="1" thickBot="1">
      <c r="C27" s="85">
        <v>13</v>
      </c>
      <c r="D27" s="70" t="s">
        <v>520</v>
      </c>
      <c r="E27" s="70" t="s">
        <v>521</v>
      </c>
      <c r="F27" s="71">
        <v>4584.2700000000004</v>
      </c>
      <c r="G27" s="71">
        <v>4543.3100000000004</v>
      </c>
      <c r="H27" s="71">
        <v>4613.2700000000004</v>
      </c>
      <c r="I27" s="71">
        <v>4453.37</v>
      </c>
      <c r="J27" s="71">
        <v>4450.8799684119958</v>
      </c>
      <c r="K27" s="71">
        <v>5798.0422374125619</v>
      </c>
      <c r="L27" s="71">
        <v>5714.2458230000002</v>
      </c>
      <c r="M27" s="71">
        <v>5774.4251855900002</v>
      </c>
      <c r="N27" s="71">
        <v>5789.670615</v>
      </c>
      <c r="O27" s="71">
        <v>6254.65660295</v>
      </c>
      <c r="P27" s="71">
        <v>4754.1868219781672</v>
      </c>
      <c r="Q27" s="71">
        <v>6521.4831243199997</v>
      </c>
      <c r="R27" s="71">
        <v>6563.6727882099985</v>
      </c>
      <c r="S27" s="72">
        <v>6767.3642553332502</v>
      </c>
      <c r="T27" s="72">
        <v>7024.6431560405645</v>
      </c>
      <c r="U27" s="71">
        <v>7337.4919105918334</v>
      </c>
      <c r="V27" s="71">
        <v>7946.1119220040246</v>
      </c>
      <c r="W27" s="71">
        <v>9327.7907640520862</v>
      </c>
      <c r="X27" s="71">
        <v>9706.9538009688276</v>
      </c>
      <c r="Y27" s="71">
        <v>10733.715121120746</v>
      </c>
      <c r="Z27" s="71">
        <v>11046.479461420235</v>
      </c>
      <c r="AA27" s="71">
        <v>11031.497335873257</v>
      </c>
      <c r="AB27" s="71">
        <v>12273.809911628019</v>
      </c>
      <c r="AC27" s="71">
        <v>13271.065397966018</v>
      </c>
      <c r="AD27" s="71">
        <v>13325.436371267919</v>
      </c>
      <c r="AE27" s="71">
        <v>14125.542830242082</v>
      </c>
      <c r="AF27" s="71">
        <v>14265.246026658657</v>
      </c>
      <c r="AG27" s="71">
        <v>14961.466538792378</v>
      </c>
      <c r="AH27" s="71">
        <v>15288.63</v>
      </c>
      <c r="AI27" s="71">
        <v>18453.89</v>
      </c>
      <c r="AJ27" s="71">
        <v>17932.224521786131</v>
      </c>
      <c r="AK27" s="171">
        <v>17734.734543046783</v>
      </c>
    </row>
    <row r="28" spans="3:37" ht="39.6" customHeight="1" thickBot="1">
      <c r="C28" s="85">
        <v>14</v>
      </c>
      <c r="D28" s="70" t="s">
        <v>692</v>
      </c>
      <c r="E28" s="70" t="s">
        <v>535</v>
      </c>
      <c r="F28" s="71" t="s">
        <v>5</v>
      </c>
      <c r="G28" s="71" t="s">
        <v>5</v>
      </c>
      <c r="H28" s="71" t="s">
        <v>5</v>
      </c>
      <c r="I28" s="71">
        <v>179.98</v>
      </c>
      <c r="J28" s="71">
        <v>246.57599999999999</v>
      </c>
      <c r="K28" s="71">
        <v>571.62218206000011</v>
      </c>
      <c r="L28" s="71">
        <v>928.50443528999995</v>
      </c>
      <c r="M28" s="71">
        <v>912.09138002999998</v>
      </c>
      <c r="N28" s="71">
        <v>1259.9651194600001</v>
      </c>
      <c r="O28" s="71">
        <v>1575.4169325399998</v>
      </c>
      <c r="P28" s="71">
        <v>2492.6896965000001</v>
      </c>
      <c r="Q28" s="71">
        <v>4451.4527217379336</v>
      </c>
      <c r="R28" s="71">
        <v>6685.4408369925004</v>
      </c>
      <c r="S28" s="72">
        <v>8314.5965836650739</v>
      </c>
      <c r="T28" s="72">
        <v>9165.6947688868222</v>
      </c>
      <c r="U28" s="71">
        <v>9128.2506150600002</v>
      </c>
      <c r="V28" s="71">
        <v>9356.2361650579714</v>
      </c>
      <c r="W28" s="71">
        <v>8583.2439392250708</v>
      </c>
      <c r="X28" s="71">
        <v>9272.4184262700001</v>
      </c>
      <c r="Y28" s="71">
        <v>9226.7201317151885</v>
      </c>
      <c r="Z28" s="71">
        <v>7841.4571658733321</v>
      </c>
      <c r="AA28" s="71">
        <v>7909.5364457621572</v>
      </c>
      <c r="AB28" s="71">
        <v>8228.346211108812</v>
      </c>
      <c r="AC28" s="71">
        <v>8610.1618531684235</v>
      </c>
      <c r="AD28" s="71">
        <v>10281.321938534085</v>
      </c>
      <c r="AE28" s="71">
        <v>13262.441179820413</v>
      </c>
      <c r="AF28" s="71">
        <v>13481.492803959411</v>
      </c>
      <c r="AG28" s="71">
        <v>14086.090598651419</v>
      </c>
      <c r="AH28" s="71">
        <v>14055.28</v>
      </c>
      <c r="AI28" s="71">
        <v>14911.06</v>
      </c>
      <c r="AJ28" s="71">
        <v>15390.568373901628</v>
      </c>
      <c r="AK28" s="171">
        <v>16442.903473377093</v>
      </c>
    </row>
    <row r="29" spans="3:37" ht="39.6" customHeight="1" thickBot="1">
      <c r="C29" s="85">
        <v>15</v>
      </c>
      <c r="D29" s="70" t="s">
        <v>460</v>
      </c>
      <c r="E29" s="70" t="s">
        <v>461</v>
      </c>
      <c r="F29" s="71">
        <v>2522.89</v>
      </c>
      <c r="G29" s="71">
        <v>1601.38</v>
      </c>
      <c r="H29" s="71">
        <v>1737.86</v>
      </c>
      <c r="I29" s="71">
        <v>1695.45</v>
      </c>
      <c r="J29" s="71">
        <v>1660.3322337300001</v>
      </c>
      <c r="K29" s="71">
        <v>1939.98982933</v>
      </c>
      <c r="L29" s="71">
        <v>1952.8958903299999</v>
      </c>
      <c r="M29" s="71">
        <v>1639.5880173099999</v>
      </c>
      <c r="N29" s="71">
        <v>1817.9663283899999</v>
      </c>
      <c r="O29" s="71">
        <v>1704.9363352700002</v>
      </c>
      <c r="P29" s="71">
        <v>2114.9219192569999</v>
      </c>
      <c r="Q29" s="71">
        <v>2542.2947011699998</v>
      </c>
      <c r="R29" s="71">
        <v>2276.3347882600001</v>
      </c>
      <c r="S29" s="72">
        <v>3778.7276667799997</v>
      </c>
      <c r="T29" s="72">
        <v>6049.2829249200013</v>
      </c>
      <c r="U29" s="71">
        <v>6510.4547500699991</v>
      </c>
      <c r="V29" s="71">
        <v>6199.3755916099999</v>
      </c>
      <c r="W29" s="71">
        <v>7046.8054580799999</v>
      </c>
      <c r="X29" s="71">
        <v>6153.5174608500001</v>
      </c>
      <c r="Y29" s="71">
        <v>6256.6123041399987</v>
      </c>
      <c r="Z29" s="71">
        <v>10005.26925641</v>
      </c>
      <c r="AA29" s="71">
        <v>10364.517951260001</v>
      </c>
      <c r="AB29" s="71">
        <v>11077.235048089999</v>
      </c>
      <c r="AC29" s="71">
        <v>11971.799502527498</v>
      </c>
      <c r="AD29" s="71">
        <v>15170.960968679999</v>
      </c>
      <c r="AE29" s="71">
        <v>16402.047556052497</v>
      </c>
      <c r="AF29" s="71">
        <v>15810.035738799999</v>
      </c>
      <c r="AG29" s="71">
        <v>15306.935557159997</v>
      </c>
      <c r="AH29" s="71">
        <v>15939.27</v>
      </c>
      <c r="AI29" s="71">
        <v>3154.51</v>
      </c>
      <c r="AJ29" s="71">
        <v>15316.201929740002</v>
      </c>
      <c r="AK29" s="171">
        <v>15663.544682432501</v>
      </c>
    </row>
    <row r="30" spans="3:37" ht="39.6" customHeight="1" thickBot="1">
      <c r="C30" s="85">
        <v>16</v>
      </c>
      <c r="D30" s="70" t="s">
        <v>517</v>
      </c>
      <c r="E30" s="70" t="s">
        <v>518</v>
      </c>
      <c r="F30" s="71">
        <v>1548.65</v>
      </c>
      <c r="G30" s="71">
        <v>2535.62</v>
      </c>
      <c r="H30" s="71">
        <v>2699.03</v>
      </c>
      <c r="I30" s="71">
        <v>3011.61</v>
      </c>
      <c r="J30" s="71">
        <v>4092.7635287026569</v>
      </c>
      <c r="K30" s="71">
        <v>3465.5081720088365</v>
      </c>
      <c r="L30" s="71">
        <v>3398.4931100000003</v>
      </c>
      <c r="M30" s="71">
        <v>4270.0047709999999</v>
      </c>
      <c r="N30" s="71">
        <v>4602.6124369999998</v>
      </c>
      <c r="O30" s="71">
        <v>4518.8781249557233</v>
      </c>
      <c r="P30" s="71">
        <v>3983.1064125114954</v>
      </c>
      <c r="Q30" s="71">
        <v>5102.191572203983</v>
      </c>
      <c r="R30" s="71">
        <v>5544.7599595236761</v>
      </c>
      <c r="S30" s="72">
        <v>6180.9356200000002</v>
      </c>
      <c r="T30" s="72">
        <v>6815.8259779999998</v>
      </c>
      <c r="U30" s="71">
        <v>6827.7082750604704</v>
      </c>
      <c r="V30" s="71">
        <v>6420.6120520932491</v>
      </c>
      <c r="W30" s="71">
        <v>6513.592129207299</v>
      </c>
      <c r="X30" s="71">
        <v>6887.5904222880545</v>
      </c>
      <c r="Y30" s="71">
        <v>6690.8257303499995</v>
      </c>
      <c r="Z30" s="71">
        <v>6007.5655471800001</v>
      </c>
      <c r="AA30" s="71">
        <v>7074.1272179999996</v>
      </c>
      <c r="AB30" s="71">
        <v>7808.7126270000008</v>
      </c>
      <c r="AC30" s="71">
        <v>7725.1177889999999</v>
      </c>
      <c r="AD30" s="71">
        <v>9630.4156528674994</v>
      </c>
      <c r="AE30" s="71">
        <v>12165.938717596558</v>
      </c>
      <c r="AF30" s="71">
        <v>13161.533274612777</v>
      </c>
      <c r="AG30" s="71">
        <v>14593.252286858373</v>
      </c>
      <c r="AH30" s="71">
        <v>15036.05</v>
      </c>
      <c r="AI30" s="71">
        <v>15463.4</v>
      </c>
      <c r="AJ30" s="71">
        <v>14472.294325000001</v>
      </c>
      <c r="AK30" s="171">
        <v>15590.650264125445</v>
      </c>
    </row>
    <row r="31" spans="3:37" ht="39.6" customHeight="1" thickBot="1">
      <c r="C31" s="85">
        <v>18</v>
      </c>
      <c r="D31" s="70" t="s">
        <v>495</v>
      </c>
      <c r="E31" s="70" t="s">
        <v>496</v>
      </c>
      <c r="F31" s="71">
        <v>0</v>
      </c>
      <c r="G31" s="71">
        <v>155.21</v>
      </c>
      <c r="H31" s="71">
        <v>488.2</v>
      </c>
      <c r="I31" s="71">
        <v>2790.85</v>
      </c>
      <c r="J31" s="71">
        <v>3552.3202036600001</v>
      </c>
      <c r="K31" s="71">
        <v>3280.9196799217116</v>
      </c>
      <c r="L31" s="71">
        <v>3346.1145373999998</v>
      </c>
      <c r="M31" s="71">
        <v>3200.5077569500004</v>
      </c>
      <c r="N31" s="71">
        <v>3863.4565056127849</v>
      </c>
      <c r="O31" s="71">
        <v>2964.3041341283633</v>
      </c>
      <c r="P31" s="71">
        <v>3353.1237092235615</v>
      </c>
      <c r="Q31" s="71">
        <v>5509.7846986633849</v>
      </c>
      <c r="R31" s="71">
        <v>4113.2923384794194</v>
      </c>
      <c r="S31" s="72">
        <v>4385.58572095</v>
      </c>
      <c r="T31" s="72">
        <v>5981.1274867230004</v>
      </c>
      <c r="U31" s="71">
        <v>7313.2032756089993</v>
      </c>
      <c r="V31" s="71">
        <v>6658.1631202850003</v>
      </c>
      <c r="W31" s="71">
        <v>7039.8161316229998</v>
      </c>
      <c r="X31" s="71">
        <v>6162.6265407559113</v>
      </c>
      <c r="Y31" s="71">
        <v>6464.8888933959997</v>
      </c>
      <c r="Z31" s="71">
        <v>5967.8844965400003</v>
      </c>
      <c r="AA31" s="71">
        <v>5889.7808925080008</v>
      </c>
      <c r="AB31" s="71">
        <v>6467.7018871996006</v>
      </c>
      <c r="AC31" s="71">
        <v>6519.343987747</v>
      </c>
      <c r="AD31" s="71">
        <v>5761.559948612</v>
      </c>
      <c r="AE31" s="71">
        <v>6430.3036441469994</v>
      </c>
      <c r="AF31" s="71">
        <v>8591.6566438619993</v>
      </c>
      <c r="AG31" s="71">
        <v>8289.5358656896005</v>
      </c>
      <c r="AH31" s="71">
        <v>9078.66</v>
      </c>
      <c r="AI31" s="71">
        <v>10692.69</v>
      </c>
      <c r="AJ31" s="71">
        <v>12224.36498405</v>
      </c>
      <c r="AK31" s="171">
        <v>14588.546193990001</v>
      </c>
    </row>
    <row r="32" spans="3:37" ht="39.6" customHeight="1" thickBot="1">
      <c r="C32" s="85">
        <v>19</v>
      </c>
      <c r="D32" s="70" t="s">
        <v>452</v>
      </c>
      <c r="E32" s="70" t="s">
        <v>453</v>
      </c>
      <c r="F32" s="71" t="s">
        <v>5</v>
      </c>
      <c r="G32" s="71" t="s">
        <v>5</v>
      </c>
      <c r="H32" s="71" t="s">
        <v>5</v>
      </c>
      <c r="I32" s="71" t="s">
        <v>5</v>
      </c>
      <c r="J32" s="71" t="s">
        <v>5</v>
      </c>
      <c r="K32" s="71" t="s">
        <v>5</v>
      </c>
      <c r="L32" s="71" t="s">
        <v>5</v>
      </c>
      <c r="M32" s="71" t="s">
        <v>5</v>
      </c>
      <c r="N32" s="71" t="s">
        <v>5</v>
      </c>
      <c r="O32" s="71" t="s">
        <v>5</v>
      </c>
      <c r="P32" s="71" t="s">
        <v>5</v>
      </c>
      <c r="Q32" s="71" t="s">
        <v>5</v>
      </c>
      <c r="R32" s="71" t="s">
        <v>5</v>
      </c>
      <c r="S32" s="71" t="s">
        <v>5</v>
      </c>
      <c r="T32" s="71" t="s">
        <v>5</v>
      </c>
      <c r="U32" s="71" t="s">
        <v>5</v>
      </c>
      <c r="V32" s="71" t="s">
        <v>5</v>
      </c>
      <c r="W32" s="71" t="s">
        <v>5</v>
      </c>
      <c r="X32" s="71" t="s">
        <v>5</v>
      </c>
      <c r="Y32" s="71" t="s">
        <v>5</v>
      </c>
      <c r="Z32" s="71">
        <v>7513.2942362419999</v>
      </c>
      <c r="AA32" s="71">
        <v>7903.4848344028651</v>
      </c>
      <c r="AB32" s="71">
        <v>4766.474960700989</v>
      </c>
      <c r="AC32" s="71">
        <v>5240.495624958412</v>
      </c>
      <c r="AD32" s="71">
        <v>5816.2711372875001</v>
      </c>
      <c r="AE32" s="71">
        <v>7466.5343042365412</v>
      </c>
      <c r="AF32" s="71">
        <v>7583.0200866456953</v>
      </c>
      <c r="AG32" s="71">
        <v>6910.709179516356</v>
      </c>
      <c r="AH32" s="71">
        <v>7068.6</v>
      </c>
      <c r="AI32" s="71">
        <v>10299.98</v>
      </c>
      <c r="AJ32" s="71">
        <v>11259.583108579129</v>
      </c>
      <c r="AK32" s="171">
        <v>11866.059325134294</v>
      </c>
    </row>
    <row r="33" spans="3:37" ht="39.6" customHeight="1" thickBot="1">
      <c r="C33" s="85">
        <v>25</v>
      </c>
      <c r="D33" s="70" t="s">
        <v>833</v>
      </c>
      <c r="E33" s="70" t="s">
        <v>969</v>
      </c>
      <c r="F33" s="71">
        <v>1579.2</v>
      </c>
      <c r="G33" s="71">
        <v>1672.29</v>
      </c>
      <c r="H33" s="71">
        <v>3173</v>
      </c>
      <c r="I33" s="71">
        <v>3116.4</v>
      </c>
      <c r="J33" s="71">
        <v>2910.0582694599998</v>
      </c>
      <c r="K33" s="71">
        <v>4004.5229642200002</v>
      </c>
      <c r="L33" s="71">
        <v>3907.4705750000003</v>
      </c>
      <c r="M33" s="71">
        <v>4058.8808002599999</v>
      </c>
      <c r="N33" s="71">
        <v>4158.7204187799998</v>
      </c>
      <c r="O33" s="71">
        <v>3878.7017201599997</v>
      </c>
      <c r="P33" s="71">
        <v>3986.2051477434984</v>
      </c>
      <c r="Q33" s="71">
        <v>4065.8193593138685</v>
      </c>
      <c r="R33" s="71">
        <v>5958.1929968936402</v>
      </c>
      <c r="S33" s="72">
        <v>3942.500766390117</v>
      </c>
      <c r="T33" s="72">
        <v>3947.8111718195564</v>
      </c>
      <c r="U33" s="71">
        <v>3982.7778812346664</v>
      </c>
      <c r="V33" s="71">
        <v>3009.7043750981352</v>
      </c>
      <c r="W33" s="71">
        <v>3716.3737077936762</v>
      </c>
      <c r="X33" s="71">
        <v>3562.9418816316147</v>
      </c>
      <c r="Y33" s="71">
        <v>4733.4871275086625</v>
      </c>
      <c r="Z33" s="71">
        <v>4716.1652838492337</v>
      </c>
      <c r="AA33" s="71">
        <v>4707.1487425991036</v>
      </c>
      <c r="AB33" s="71">
        <v>4383.920827515748</v>
      </c>
      <c r="AC33" s="71">
        <v>4791.3239320455887</v>
      </c>
      <c r="AD33" s="71">
        <v>4747.6897779012415</v>
      </c>
      <c r="AE33" s="71">
        <v>4860.4228883950473</v>
      </c>
      <c r="AF33" s="71">
        <v>6280.2407507502194</v>
      </c>
      <c r="AG33" s="71">
        <v>6724.7769166090284</v>
      </c>
      <c r="AH33" s="71">
        <v>6232.17</v>
      </c>
      <c r="AI33" s="71">
        <v>8134.99</v>
      </c>
      <c r="AJ33" s="71">
        <v>8213.123035500661</v>
      </c>
      <c r="AK33" s="171">
        <v>11672.172159674159</v>
      </c>
    </row>
    <row r="34" spans="3:37" ht="39.6" customHeight="1" thickBot="1">
      <c r="C34" s="85">
        <v>21</v>
      </c>
      <c r="D34" s="70" t="s">
        <v>584</v>
      </c>
      <c r="E34" s="70" t="s">
        <v>585</v>
      </c>
      <c r="F34" s="71">
        <v>4094.38</v>
      </c>
      <c r="G34" s="71">
        <v>4243.7700000000004</v>
      </c>
      <c r="H34" s="71">
        <v>4137.1099999999997</v>
      </c>
      <c r="I34" s="71">
        <v>4040.08</v>
      </c>
      <c r="J34" s="71">
        <v>2627.8026436652126</v>
      </c>
      <c r="K34" s="71">
        <v>5141.1899963300002</v>
      </c>
      <c r="L34" s="71">
        <v>5172.655769</v>
      </c>
      <c r="M34" s="71">
        <v>3827.1624503000003</v>
      </c>
      <c r="N34" s="71">
        <v>3829.9394499999999</v>
      </c>
      <c r="O34" s="71">
        <v>3902.8204000000001</v>
      </c>
      <c r="P34" s="71">
        <v>3693.9765459468463</v>
      </c>
      <c r="Q34" s="71">
        <v>3576.6568853500312</v>
      </c>
      <c r="R34" s="71">
        <v>5246.7689137742136</v>
      </c>
      <c r="S34" s="72">
        <v>5659.846312874578</v>
      </c>
      <c r="T34" s="72">
        <v>5845.7288512567884</v>
      </c>
      <c r="U34" s="71">
        <v>6279.152284159999</v>
      </c>
      <c r="V34" s="71">
        <v>7382.4053770345836</v>
      </c>
      <c r="W34" s="71">
        <v>7165.9347138900002</v>
      </c>
      <c r="X34" s="71">
        <v>8190.3558260037225</v>
      </c>
      <c r="Y34" s="71">
        <v>8166.0234882353052</v>
      </c>
      <c r="Z34" s="71">
        <v>8524.0563314092233</v>
      </c>
      <c r="AA34" s="71">
        <v>8618.0825926712823</v>
      </c>
      <c r="AB34" s="71">
        <v>9069.9173980897449</v>
      </c>
      <c r="AC34" s="71">
        <v>8737.1230458838072</v>
      </c>
      <c r="AD34" s="71">
        <v>8808.5578483179524</v>
      </c>
      <c r="AE34" s="71">
        <v>9185.8468941496758</v>
      </c>
      <c r="AF34" s="71">
        <v>9323.4357881221877</v>
      </c>
      <c r="AG34" s="71">
        <v>9694.8696259335993</v>
      </c>
      <c r="AH34" s="71">
        <v>10627.39</v>
      </c>
      <c r="AI34" s="71">
        <v>10657.94</v>
      </c>
      <c r="AJ34" s="71">
        <v>9863.3518518009914</v>
      </c>
      <c r="AK34" s="171">
        <v>9633.6979159786897</v>
      </c>
    </row>
    <row r="35" spans="3:37" ht="39.6" customHeight="1" thickBot="1">
      <c r="C35" s="85">
        <v>26</v>
      </c>
      <c r="D35" s="70" t="s">
        <v>503</v>
      </c>
      <c r="E35" s="70" t="s">
        <v>504</v>
      </c>
      <c r="F35" s="71">
        <v>908.16</v>
      </c>
      <c r="G35" s="71">
        <v>895.19</v>
      </c>
      <c r="H35" s="71">
        <v>899.9</v>
      </c>
      <c r="I35" s="71">
        <v>1021.4</v>
      </c>
      <c r="J35" s="71">
        <v>1025.3735945476794</v>
      </c>
      <c r="K35" s="71">
        <v>1121.8601492494795</v>
      </c>
      <c r="L35" s="71">
        <v>1235.4198154999999</v>
      </c>
      <c r="M35" s="71">
        <v>1236.538059125</v>
      </c>
      <c r="N35" s="71">
        <v>1237.3757452499999</v>
      </c>
      <c r="O35" s="71">
        <v>1286.0355491828445</v>
      </c>
      <c r="P35" s="71">
        <v>1303.6129005528444</v>
      </c>
      <c r="Q35" s="71">
        <v>1302.4810615378444</v>
      </c>
      <c r="R35" s="71">
        <v>1302.4810615378442</v>
      </c>
      <c r="S35" s="72">
        <v>1335.0163615676649</v>
      </c>
      <c r="T35" s="72">
        <v>1366.2663615676649</v>
      </c>
      <c r="U35" s="71">
        <v>1400.8189651267669</v>
      </c>
      <c r="V35" s="71">
        <v>1602.4614376143554</v>
      </c>
      <c r="W35" s="71">
        <v>1741.6676489260301</v>
      </c>
      <c r="X35" s="71">
        <v>1871.6676489260301</v>
      </c>
      <c r="Y35" s="71">
        <v>1800.072841171291</v>
      </c>
      <c r="Z35" s="71">
        <v>1848.3855411712909</v>
      </c>
      <c r="AA35" s="71">
        <v>1892.61</v>
      </c>
      <c r="AB35" s="71">
        <v>2051.5117511906342</v>
      </c>
      <c r="AC35" s="71">
        <v>2934.8932031174745</v>
      </c>
      <c r="AD35" s="71">
        <v>2627.5150302750039</v>
      </c>
      <c r="AE35" s="71">
        <v>3095.8082311750031</v>
      </c>
      <c r="AF35" s="71">
        <v>3452.8</v>
      </c>
      <c r="AG35" s="71">
        <v>4387.6984870333572</v>
      </c>
      <c r="AH35" s="71">
        <v>4424.1400000000003</v>
      </c>
      <c r="AI35" s="71">
        <v>6197.63</v>
      </c>
      <c r="AJ35" s="71">
        <v>7997.3900000000012</v>
      </c>
      <c r="AK35" s="171">
        <v>8573.5088951750004</v>
      </c>
    </row>
    <row r="36" spans="3:37" ht="39.6" customHeight="1" thickBot="1">
      <c r="C36" s="85">
        <v>22</v>
      </c>
      <c r="D36" s="70" t="s">
        <v>964</v>
      </c>
      <c r="E36" s="70" t="s">
        <v>557</v>
      </c>
      <c r="F36" s="71">
        <v>1506.34</v>
      </c>
      <c r="G36" s="71">
        <v>1239.25</v>
      </c>
      <c r="H36" s="71">
        <v>1259.48</v>
      </c>
      <c r="I36" s="71">
        <v>1396.21</v>
      </c>
      <c r="J36" s="71">
        <v>1464.29447433</v>
      </c>
      <c r="K36" s="71">
        <v>1464.26061787</v>
      </c>
      <c r="L36" s="71">
        <v>2119.6460709999997</v>
      </c>
      <c r="M36" s="71">
        <v>2229.0125944799997</v>
      </c>
      <c r="N36" s="71">
        <v>2386.25684</v>
      </c>
      <c r="O36" s="71">
        <v>2393.94865114</v>
      </c>
      <c r="P36" s="71">
        <v>2524.7061816200003</v>
      </c>
      <c r="Q36" s="71">
        <v>2570.3372586800001</v>
      </c>
      <c r="R36" s="71">
        <v>2436.4404785932902</v>
      </c>
      <c r="S36" s="72">
        <v>2534.8961046099998</v>
      </c>
      <c r="T36" s="72">
        <v>3413.5680397276778</v>
      </c>
      <c r="U36" s="71">
        <v>3152.8011666971647</v>
      </c>
      <c r="V36" s="71">
        <v>3590.3431884770921</v>
      </c>
      <c r="W36" s="71">
        <v>3646.0149562293618</v>
      </c>
      <c r="X36" s="71">
        <v>4111.4326128175289</v>
      </c>
      <c r="Y36" s="71">
        <v>4349.2146654623321</v>
      </c>
      <c r="Z36" s="71">
        <v>3509.7964827841379</v>
      </c>
      <c r="AA36" s="71">
        <v>5008.0041291699999</v>
      </c>
      <c r="AB36" s="71">
        <v>5064.1423115007447</v>
      </c>
      <c r="AC36" s="71">
        <v>5093.8452122200006</v>
      </c>
      <c r="AD36" s="71">
        <v>5440.6438752052418</v>
      </c>
      <c r="AE36" s="71">
        <v>5444.8699641627845</v>
      </c>
      <c r="AF36" s="71">
        <v>5709.13</v>
      </c>
      <c r="AG36" s="71">
        <v>6315.6005943531418</v>
      </c>
      <c r="AH36" s="71">
        <v>8420.66</v>
      </c>
      <c r="AI36" s="71">
        <v>6864.3</v>
      </c>
      <c r="AJ36" s="71">
        <v>8657.4000000000033</v>
      </c>
      <c r="AK36" s="171">
        <v>7935.9842001200004</v>
      </c>
    </row>
    <row r="37" spans="3:37" ht="39.6" customHeight="1" thickBot="1">
      <c r="C37" s="85">
        <v>24</v>
      </c>
      <c r="D37" s="70" t="s">
        <v>1156</v>
      </c>
      <c r="E37" s="70" t="s">
        <v>1155</v>
      </c>
      <c r="F37" s="71">
        <v>3824.49</v>
      </c>
      <c r="G37" s="71">
        <v>4202.93</v>
      </c>
      <c r="H37" s="71">
        <v>4048.25</v>
      </c>
      <c r="I37" s="71">
        <v>3561.2</v>
      </c>
      <c r="J37" s="71">
        <v>4450.2560249425496</v>
      </c>
      <c r="K37" s="71">
        <v>4612.7793292536853</v>
      </c>
      <c r="L37" s="71">
        <v>4595.353263</v>
      </c>
      <c r="M37" s="71">
        <v>3018.0772620146104</v>
      </c>
      <c r="N37" s="71">
        <v>3183.2148802499996</v>
      </c>
      <c r="O37" s="71">
        <v>3006.6139934475004</v>
      </c>
      <c r="P37" s="71">
        <v>2777.0685540514614</v>
      </c>
      <c r="Q37" s="71">
        <v>2844.2011522974171</v>
      </c>
      <c r="R37" s="71">
        <v>3078.1872331095074</v>
      </c>
      <c r="S37" s="72">
        <v>3224.3998129617785</v>
      </c>
      <c r="T37" s="72">
        <v>2860.1381298927477</v>
      </c>
      <c r="U37" s="71">
        <v>3137.9133663122711</v>
      </c>
      <c r="V37" s="71">
        <v>3038.3342064301755</v>
      </c>
      <c r="W37" s="71">
        <v>3098.9794693556064</v>
      </c>
      <c r="X37" s="71">
        <v>2777.7005755516152</v>
      </c>
      <c r="Y37" s="71">
        <v>3800.1986611571174</v>
      </c>
      <c r="Z37" s="71">
        <v>3799.5733111395039</v>
      </c>
      <c r="AA37" s="71">
        <v>3310.9939005481506</v>
      </c>
      <c r="AB37" s="71">
        <v>3477.2012865733118</v>
      </c>
      <c r="AC37" s="71">
        <v>6086.3348007880486</v>
      </c>
      <c r="AD37" s="71">
        <v>6362.8985950206625</v>
      </c>
      <c r="AE37" s="71">
        <v>6721.172431774512</v>
      </c>
      <c r="AF37" s="71">
        <v>6923.6876202449994</v>
      </c>
      <c r="AG37" s="71">
        <v>7002.3929561000004</v>
      </c>
      <c r="AH37" s="71">
        <v>6824.18</v>
      </c>
      <c r="AI37" s="71">
        <v>6569.66</v>
      </c>
      <c r="AJ37" s="71">
        <v>8395.5799081449986</v>
      </c>
      <c r="AK37" s="171">
        <v>6535.5708811274999</v>
      </c>
    </row>
    <row r="38" spans="3:37" ht="39.6" customHeight="1" thickBot="1">
      <c r="C38" s="85">
        <v>31</v>
      </c>
      <c r="D38" s="70" t="s">
        <v>532</v>
      </c>
      <c r="E38" s="70" t="s">
        <v>533</v>
      </c>
      <c r="F38" s="71">
        <v>0</v>
      </c>
      <c r="G38" s="71">
        <v>0</v>
      </c>
      <c r="H38" s="71">
        <v>0</v>
      </c>
      <c r="I38" s="71">
        <v>0</v>
      </c>
      <c r="J38" s="71">
        <v>0</v>
      </c>
      <c r="K38" s="71">
        <v>0</v>
      </c>
      <c r="L38" s="71">
        <v>42.28940961</v>
      </c>
      <c r="M38" s="71">
        <v>41.738390410000008</v>
      </c>
      <c r="N38" s="71">
        <v>84.000879689999991</v>
      </c>
      <c r="O38" s="71">
        <v>74.491953809999998</v>
      </c>
      <c r="P38" s="71">
        <v>84.738002000000009</v>
      </c>
      <c r="Q38" s="71">
        <v>108.79924176199999</v>
      </c>
      <c r="R38" s="71">
        <v>112.83259584000002</v>
      </c>
      <c r="S38" s="72">
        <v>123.58534595619999</v>
      </c>
      <c r="T38" s="72">
        <v>132.90914784999998</v>
      </c>
      <c r="U38" s="71">
        <v>133.89730890999999</v>
      </c>
      <c r="V38" s="71">
        <v>146.30909225391437</v>
      </c>
      <c r="W38" s="71">
        <v>163.76191349581396</v>
      </c>
      <c r="X38" s="71">
        <v>213.94345077322308</v>
      </c>
      <c r="Y38" s="71">
        <v>236.60566449146759</v>
      </c>
      <c r="Z38" s="71">
        <v>232.29707191833214</v>
      </c>
      <c r="AA38" s="71">
        <v>246.03755527063146</v>
      </c>
      <c r="AB38" s="71">
        <v>279.54298443716942</v>
      </c>
      <c r="AC38" s="71">
        <v>280.80295460470001</v>
      </c>
      <c r="AD38" s="71">
        <v>3100.5808394999999</v>
      </c>
      <c r="AE38" s="71">
        <v>3628.9234019515006</v>
      </c>
      <c r="AF38" s="71">
        <v>3929.4900520199999</v>
      </c>
      <c r="AG38" s="71">
        <v>4345.2675187719997</v>
      </c>
      <c r="AH38" s="71">
        <v>4572.9399999999996</v>
      </c>
      <c r="AI38" s="71">
        <v>5320.81</v>
      </c>
      <c r="AJ38" s="71">
        <v>5670.7761346400002</v>
      </c>
      <c r="AK38" s="171">
        <v>6253.6821089836239</v>
      </c>
    </row>
    <row r="39" spans="3:37" ht="39.6" customHeight="1" thickBot="1">
      <c r="C39" s="85">
        <v>20</v>
      </c>
      <c r="D39" s="70" t="s">
        <v>562</v>
      </c>
      <c r="E39" s="70" t="s">
        <v>563</v>
      </c>
      <c r="F39" s="71">
        <v>2712.59</v>
      </c>
      <c r="G39" s="71">
        <v>3294.23</v>
      </c>
      <c r="H39" s="71">
        <v>3548.96</v>
      </c>
      <c r="I39" s="71">
        <v>3451.59</v>
      </c>
      <c r="J39" s="71">
        <v>3794.8197713300924</v>
      </c>
      <c r="K39" s="71">
        <v>3500.7717492938123</v>
      </c>
      <c r="L39" s="71">
        <v>3217.8363156800001</v>
      </c>
      <c r="M39" s="71">
        <v>3191.6556371317488</v>
      </c>
      <c r="N39" s="71">
        <v>3469.2844718300003</v>
      </c>
      <c r="O39" s="71">
        <v>3253.4020225300173</v>
      </c>
      <c r="P39" s="71">
        <v>2986.2236990870615</v>
      </c>
      <c r="Q39" s="71">
        <v>2553.9186511545049</v>
      </c>
      <c r="R39" s="71">
        <v>2671.6046936318876</v>
      </c>
      <c r="S39" s="72">
        <v>2875.9457930326962</v>
      </c>
      <c r="T39" s="72">
        <v>2833.2893364675147</v>
      </c>
      <c r="U39" s="71">
        <v>3163.4370469988426</v>
      </c>
      <c r="V39" s="71">
        <v>2902.1769059173489</v>
      </c>
      <c r="W39" s="71">
        <v>3304.1667753374977</v>
      </c>
      <c r="X39" s="71">
        <v>3090.37056441</v>
      </c>
      <c r="Y39" s="71">
        <v>2882.9582881133665</v>
      </c>
      <c r="Z39" s="71">
        <v>3269.6895995199998</v>
      </c>
      <c r="AA39" s="71">
        <v>3226.3655349700002</v>
      </c>
      <c r="AB39" s="71">
        <v>3221.0572389333997</v>
      </c>
      <c r="AC39" s="71">
        <v>3249.7944885940001</v>
      </c>
      <c r="AD39" s="71">
        <v>4105.8566669457723</v>
      </c>
      <c r="AE39" s="71">
        <v>3781.3468219921033</v>
      </c>
      <c r="AF39" s="71">
        <v>4506.95426403704</v>
      </c>
      <c r="AG39" s="71">
        <v>4640.7761544327404</v>
      </c>
      <c r="AH39" s="71">
        <v>5435.37</v>
      </c>
      <c r="AI39" s="71">
        <v>5569.22</v>
      </c>
      <c r="AJ39" s="71">
        <v>11115.21085743</v>
      </c>
      <c r="AK39" s="171">
        <v>6054.9116476955996</v>
      </c>
    </row>
    <row r="40" spans="3:37" ht="39.6" customHeight="1" thickBot="1">
      <c r="C40" s="85">
        <v>30</v>
      </c>
      <c r="D40" s="70" t="s">
        <v>544</v>
      </c>
      <c r="E40" s="70" t="s">
        <v>545</v>
      </c>
      <c r="F40" s="71">
        <v>1677.48</v>
      </c>
      <c r="G40" s="71">
        <v>1923.56</v>
      </c>
      <c r="H40" s="71">
        <v>2141.3200000000002</v>
      </c>
      <c r="I40" s="71">
        <v>2140.44</v>
      </c>
      <c r="J40" s="71">
        <v>2199.8025333372634</v>
      </c>
      <c r="K40" s="71">
        <v>2203.9286017954819</v>
      </c>
      <c r="L40" s="71">
        <v>1507.11355116</v>
      </c>
      <c r="M40" s="71">
        <v>1655.1020722098458</v>
      </c>
      <c r="N40" s="71">
        <v>1735.96349906</v>
      </c>
      <c r="O40" s="71">
        <v>1227.5588424232762</v>
      </c>
      <c r="P40" s="71">
        <v>1140.5778056300001</v>
      </c>
      <c r="Q40" s="71">
        <v>1220.8009249199999</v>
      </c>
      <c r="R40" s="71">
        <v>1149.9734948</v>
      </c>
      <c r="S40" s="72">
        <v>1236.6318573299998</v>
      </c>
      <c r="T40" s="72">
        <v>1248.3046002599999</v>
      </c>
      <c r="U40" s="71">
        <v>1298.9779819099999</v>
      </c>
      <c r="V40" s="71">
        <v>1297.8201724324999</v>
      </c>
      <c r="W40" s="71">
        <v>1639.2461622824999</v>
      </c>
      <c r="X40" s="71">
        <v>1649.89256</v>
      </c>
      <c r="Y40" s="71">
        <v>1649.0612310199999</v>
      </c>
      <c r="Z40" s="71">
        <v>1724.8002285500002</v>
      </c>
      <c r="AA40" s="71">
        <v>1849.5464853399999</v>
      </c>
      <c r="AB40" s="71">
        <v>1891.3973222299999</v>
      </c>
      <c r="AC40" s="71">
        <v>1992.2693680839998</v>
      </c>
      <c r="AD40" s="71">
        <v>2021.6410751596068</v>
      </c>
      <c r="AE40" s="71">
        <v>2037.9796321999997</v>
      </c>
      <c r="AF40" s="71">
        <v>2290.31585266</v>
      </c>
      <c r="AG40" s="71">
        <v>2447.9984882999997</v>
      </c>
      <c r="AH40" s="71">
        <v>2386.85</v>
      </c>
      <c r="AI40" s="71">
        <v>5503.42</v>
      </c>
      <c r="AJ40" s="71">
        <v>5732.3351226799996</v>
      </c>
      <c r="AK40" s="171">
        <v>5812.171917579999</v>
      </c>
    </row>
    <row r="41" spans="3:37" ht="39.6" customHeight="1" thickBot="1">
      <c r="C41" s="85">
        <v>27</v>
      </c>
      <c r="D41" s="70" t="s">
        <v>526</v>
      </c>
      <c r="E41" s="70" t="s">
        <v>527</v>
      </c>
      <c r="F41" s="71">
        <v>2212.41</v>
      </c>
      <c r="G41" s="71">
        <v>2819.06</v>
      </c>
      <c r="H41" s="71">
        <v>3216.4</v>
      </c>
      <c r="I41" s="71">
        <v>3378.01</v>
      </c>
      <c r="J41" s="71">
        <v>3041.65448397</v>
      </c>
      <c r="K41" s="71">
        <v>3516.8383729981656</v>
      </c>
      <c r="L41" s="71">
        <v>2507.1418659999999</v>
      </c>
      <c r="M41" s="71">
        <v>3503.3121181399997</v>
      </c>
      <c r="N41" s="71">
        <v>4048.8351699999998</v>
      </c>
      <c r="O41" s="71">
        <v>3713.8520254563005</v>
      </c>
      <c r="P41" s="71">
        <v>4426.2725365742108</v>
      </c>
      <c r="Q41" s="71">
        <v>4740.5545949999996</v>
      </c>
      <c r="R41" s="71">
        <v>4673.6396489999997</v>
      </c>
      <c r="S41" s="72">
        <v>5340.5460838199997</v>
      </c>
      <c r="T41" s="72">
        <v>6801.3682494500008</v>
      </c>
      <c r="U41" s="71">
        <v>7098.4496451600007</v>
      </c>
      <c r="V41" s="71">
        <v>6485.8318818449998</v>
      </c>
      <c r="W41" s="71">
        <v>7584.6647145499992</v>
      </c>
      <c r="X41" s="71">
        <v>7006.5380906800001</v>
      </c>
      <c r="Y41" s="71">
        <v>6937.2023950900002</v>
      </c>
      <c r="Z41" s="71">
        <v>6809.4168482950008</v>
      </c>
      <c r="AA41" s="71">
        <v>6803.8894020200005</v>
      </c>
      <c r="AB41" s="71">
        <v>11891.777440200001</v>
      </c>
      <c r="AC41" s="71">
        <v>7568.7962331885001</v>
      </c>
      <c r="AD41" s="71">
        <v>8134.6794508349994</v>
      </c>
      <c r="AE41" s="71">
        <v>8325.1762082999994</v>
      </c>
      <c r="AF41" s="71">
        <v>8188.0295304600004</v>
      </c>
      <c r="AG41" s="71">
        <v>8272.1875903550008</v>
      </c>
      <c r="AH41" s="71">
        <v>7171.55</v>
      </c>
      <c r="AI41" s="71">
        <v>7492.64</v>
      </c>
      <c r="AJ41" s="71">
        <v>7342.7389530500013</v>
      </c>
      <c r="AK41" s="171">
        <v>5801.552437595381</v>
      </c>
    </row>
    <row r="42" spans="3:37" ht="39.6" customHeight="1" thickBot="1">
      <c r="C42" s="85">
        <v>41</v>
      </c>
      <c r="D42" s="70" t="s">
        <v>530</v>
      </c>
      <c r="E42" s="70" t="s">
        <v>531</v>
      </c>
      <c r="F42" s="71" t="s">
        <v>5</v>
      </c>
      <c r="G42" s="71" t="s">
        <v>5</v>
      </c>
      <c r="H42" s="71" t="s">
        <v>5</v>
      </c>
      <c r="I42" s="71" t="s">
        <v>5</v>
      </c>
      <c r="J42" s="71" t="s">
        <v>5</v>
      </c>
      <c r="K42" s="71" t="s">
        <v>5</v>
      </c>
      <c r="L42" s="71" t="s">
        <v>5</v>
      </c>
      <c r="M42" s="71" t="s">
        <v>5</v>
      </c>
      <c r="N42" s="71" t="s">
        <v>5</v>
      </c>
      <c r="O42" s="71" t="s">
        <v>5</v>
      </c>
      <c r="P42" s="71" t="s">
        <v>5</v>
      </c>
      <c r="Q42" s="71" t="s">
        <v>5</v>
      </c>
      <c r="R42" s="71" t="s">
        <v>5</v>
      </c>
      <c r="S42" s="71" t="s">
        <v>5</v>
      </c>
      <c r="T42" s="71" t="s">
        <v>5</v>
      </c>
      <c r="U42" s="71" t="s">
        <v>5</v>
      </c>
      <c r="V42" s="71" t="s">
        <v>5</v>
      </c>
      <c r="W42" s="71" t="s">
        <v>5</v>
      </c>
      <c r="X42" s="71" t="s">
        <v>5</v>
      </c>
      <c r="Y42" s="71" t="s">
        <v>5</v>
      </c>
      <c r="Z42" s="71" t="s">
        <v>5</v>
      </c>
      <c r="AA42" s="71" t="s">
        <v>5</v>
      </c>
      <c r="AB42" s="71" t="s">
        <v>5</v>
      </c>
      <c r="AC42" s="71" t="s">
        <v>5</v>
      </c>
      <c r="AD42" s="71" t="s">
        <v>5</v>
      </c>
      <c r="AE42" s="71" t="s">
        <v>5</v>
      </c>
      <c r="AF42" s="71" t="s">
        <v>5</v>
      </c>
      <c r="AG42" s="71" t="s">
        <v>5</v>
      </c>
      <c r="AH42" s="71" t="s">
        <v>5</v>
      </c>
      <c r="AI42" s="71">
        <v>2237.54</v>
      </c>
      <c r="AJ42" s="71">
        <v>2278.0654597500002</v>
      </c>
      <c r="AK42" s="171">
        <v>5637.7924500640001</v>
      </c>
    </row>
    <row r="43" spans="3:37" ht="39.6" customHeight="1" thickBot="1">
      <c r="C43" s="85">
        <v>28</v>
      </c>
      <c r="D43" s="70" t="s">
        <v>677</v>
      </c>
      <c r="E43" s="70" t="s">
        <v>547</v>
      </c>
      <c r="F43" s="71" t="s">
        <v>5</v>
      </c>
      <c r="G43" s="71" t="s">
        <v>5</v>
      </c>
      <c r="H43" s="71" t="s">
        <v>5</v>
      </c>
      <c r="I43" s="71" t="s">
        <v>5</v>
      </c>
      <c r="J43" s="71" t="s">
        <v>5</v>
      </c>
      <c r="K43" s="71" t="s">
        <v>5</v>
      </c>
      <c r="L43" s="71" t="s">
        <v>5</v>
      </c>
      <c r="M43" s="71" t="s">
        <v>5</v>
      </c>
      <c r="N43" s="71" t="s">
        <v>5</v>
      </c>
      <c r="O43" s="71" t="s">
        <v>5</v>
      </c>
      <c r="P43" s="71" t="s">
        <v>5</v>
      </c>
      <c r="Q43" s="71" t="s">
        <v>5</v>
      </c>
      <c r="R43" s="71" t="s">
        <v>5</v>
      </c>
      <c r="S43" s="72">
        <v>0</v>
      </c>
      <c r="T43" s="72">
        <v>1063.99</v>
      </c>
      <c r="U43" s="71">
        <v>1833.528</v>
      </c>
      <c r="V43" s="71">
        <v>1930.7818091900001</v>
      </c>
      <c r="W43" s="71">
        <v>2764.5832770000002</v>
      </c>
      <c r="X43" s="71">
        <v>2537.1931051500001</v>
      </c>
      <c r="Y43" s="71">
        <v>2601.0895140000002</v>
      </c>
      <c r="Z43" s="71">
        <v>2981.3731674800001</v>
      </c>
      <c r="AA43" s="71">
        <v>3015.8221211836071</v>
      </c>
      <c r="AB43" s="71">
        <v>3508.505233344546</v>
      </c>
      <c r="AC43" s="71">
        <v>3581.3806069999996</v>
      </c>
      <c r="AD43" s="71">
        <v>3438.5542294432189</v>
      </c>
      <c r="AE43" s="71">
        <v>3652.5661651065911</v>
      </c>
      <c r="AF43" s="71">
        <v>3497.0257843870377</v>
      </c>
      <c r="AG43" s="71">
        <v>4755.5421053335067</v>
      </c>
      <c r="AH43" s="71">
        <v>5231.6099999999997</v>
      </c>
      <c r="AI43" s="71">
        <v>5225.26</v>
      </c>
      <c r="AJ43" s="71">
        <v>6954.0186095900008</v>
      </c>
      <c r="AK43" s="171">
        <v>5507.0453493799996</v>
      </c>
    </row>
    <row r="44" spans="3:37" ht="39.6" customHeight="1" thickBot="1">
      <c r="C44" s="85">
        <v>29</v>
      </c>
      <c r="D44" s="70" t="s">
        <v>509</v>
      </c>
      <c r="E44" s="70" t="s">
        <v>510</v>
      </c>
      <c r="F44" s="72" t="s">
        <v>5</v>
      </c>
      <c r="G44" s="72" t="s">
        <v>5</v>
      </c>
      <c r="H44" s="71" t="s">
        <v>5</v>
      </c>
      <c r="I44" s="71" t="s">
        <v>5</v>
      </c>
      <c r="J44" s="71" t="s">
        <v>5</v>
      </c>
      <c r="K44" s="71" t="s">
        <v>5</v>
      </c>
      <c r="L44" s="72" t="s">
        <v>5</v>
      </c>
      <c r="M44" s="72" t="s">
        <v>5</v>
      </c>
      <c r="N44" s="72" t="s">
        <v>5</v>
      </c>
      <c r="O44" s="71" t="s">
        <v>5</v>
      </c>
      <c r="P44" s="71" t="s">
        <v>5</v>
      </c>
      <c r="Q44" s="71" t="s">
        <v>5</v>
      </c>
      <c r="R44" s="71" t="s">
        <v>5</v>
      </c>
      <c r="S44" s="72" t="s">
        <v>5</v>
      </c>
      <c r="T44" s="72" t="s">
        <v>5</v>
      </c>
      <c r="U44" s="72" t="s">
        <v>5</v>
      </c>
      <c r="V44" s="71" t="s">
        <v>5</v>
      </c>
      <c r="W44" s="71" t="s">
        <v>5</v>
      </c>
      <c r="X44" s="71" t="s">
        <v>5</v>
      </c>
      <c r="Y44" s="71" t="s">
        <v>5</v>
      </c>
      <c r="Z44" s="72" t="s">
        <v>5</v>
      </c>
      <c r="AA44" s="72" t="s">
        <v>5</v>
      </c>
      <c r="AB44" s="72" t="s">
        <v>5</v>
      </c>
      <c r="AC44" s="71">
        <v>0</v>
      </c>
      <c r="AD44" s="71">
        <v>527.90700000000004</v>
      </c>
      <c r="AE44" s="71">
        <v>527.90700000000004</v>
      </c>
      <c r="AF44" s="71">
        <v>744.24</v>
      </c>
      <c r="AG44" s="71">
        <v>4245.8900000000003</v>
      </c>
      <c r="AH44" s="71">
        <v>4745.8999999999996</v>
      </c>
      <c r="AI44" s="71">
        <v>4786.42</v>
      </c>
      <c r="AJ44" s="71">
        <v>5919.8182999999999</v>
      </c>
      <c r="AK44" s="171">
        <v>5009.8948385499989</v>
      </c>
    </row>
    <row r="45" spans="3:37" ht="39.6" customHeight="1" thickBot="1">
      <c r="C45" s="85">
        <v>32</v>
      </c>
      <c r="D45" s="70" t="s">
        <v>552</v>
      </c>
      <c r="E45" s="70" t="s">
        <v>553</v>
      </c>
      <c r="F45" s="71">
        <v>217.55</v>
      </c>
      <c r="G45" s="71">
        <v>209.75</v>
      </c>
      <c r="H45" s="71">
        <v>226.33</v>
      </c>
      <c r="I45" s="71">
        <v>214.36</v>
      </c>
      <c r="J45" s="71">
        <v>553.22489571462563</v>
      </c>
      <c r="K45" s="71">
        <v>672.479333</v>
      </c>
      <c r="L45" s="71">
        <v>867.54816180000012</v>
      </c>
      <c r="M45" s="71">
        <v>901.72010973500005</v>
      </c>
      <c r="N45" s="71">
        <v>1160.7487090000002</v>
      </c>
      <c r="O45" s="71">
        <v>1163.0699669999999</v>
      </c>
      <c r="P45" s="71">
        <v>1067.5264902399999</v>
      </c>
      <c r="Q45" s="71">
        <v>1280.9438169999999</v>
      </c>
      <c r="R45" s="71">
        <v>1482.1620760000001</v>
      </c>
      <c r="S45" s="72">
        <v>1296.437468589573</v>
      </c>
      <c r="T45" s="72">
        <v>1294.6732381794322</v>
      </c>
      <c r="U45" s="71">
        <v>1322.7701889213852</v>
      </c>
      <c r="V45" s="71">
        <v>1273.6259185342644</v>
      </c>
      <c r="W45" s="71">
        <v>1719.2686098289078</v>
      </c>
      <c r="X45" s="71">
        <v>1833.2535141503745</v>
      </c>
      <c r="Y45" s="71">
        <v>2945.9399288314348</v>
      </c>
      <c r="Z45" s="71">
        <v>3340.9760010445734</v>
      </c>
      <c r="AA45" s="71">
        <v>3540.2349226987581</v>
      </c>
      <c r="AB45" s="71">
        <v>3692.0668405526289</v>
      </c>
      <c r="AC45" s="71">
        <v>4005.3133764301288</v>
      </c>
      <c r="AD45" s="71">
        <v>4400.9798843560293</v>
      </c>
      <c r="AE45" s="71">
        <v>4717.819608276759</v>
      </c>
      <c r="AF45" s="71">
        <v>5151.1969300900637</v>
      </c>
      <c r="AG45" s="71">
        <v>5392.4482803499995</v>
      </c>
      <c r="AH45" s="71">
        <v>6109.25</v>
      </c>
      <c r="AI45" s="71">
        <v>6173.42</v>
      </c>
      <c r="AJ45" s="71">
        <v>4968.4262700000008</v>
      </c>
      <c r="AK45" s="171">
        <v>4965.0007370000012</v>
      </c>
    </row>
    <row r="46" spans="3:37" ht="39.6" customHeight="1" thickBot="1">
      <c r="C46" s="85">
        <v>36</v>
      </c>
      <c r="D46" s="70" t="s">
        <v>497</v>
      </c>
      <c r="E46" s="70" t="s">
        <v>498</v>
      </c>
      <c r="F46" s="71" t="s">
        <v>5</v>
      </c>
      <c r="G46" s="71" t="s">
        <v>5</v>
      </c>
      <c r="H46" s="71" t="s">
        <v>5</v>
      </c>
      <c r="I46" s="71" t="s">
        <v>5</v>
      </c>
      <c r="J46" s="71" t="s">
        <v>5</v>
      </c>
      <c r="K46" s="71">
        <v>0</v>
      </c>
      <c r="L46" s="71">
        <v>0</v>
      </c>
      <c r="M46" s="71">
        <v>44.756132100000002</v>
      </c>
      <c r="N46" s="71">
        <v>1074.31874905</v>
      </c>
      <c r="O46" s="71">
        <v>1055.7238228516501</v>
      </c>
      <c r="P46" s="71">
        <v>1238.8028848855995</v>
      </c>
      <c r="Q46" s="71">
        <v>1906.9686268139772</v>
      </c>
      <c r="R46" s="71">
        <v>2004.9068344083407</v>
      </c>
      <c r="S46" s="71">
        <v>1929.2762079731417</v>
      </c>
      <c r="T46" s="71">
        <v>1773.6428864532841</v>
      </c>
      <c r="U46" s="71">
        <v>1887.0210465775372</v>
      </c>
      <c r="V46" s="71">
        <v>1779.4710110765063</v>
      </c>
      <c r="W46" s="71">
        <v>1894.4476268011042</v>
      </c>
      <c r="X46" s="71">
        <v>1821.7850521026758</v>
      </c>
      <c r="Y46" s="71">
        <v>1889.1075240415439</v>
      </c>
      <c r="Z46" s="71">
        <v>1665.5654092465563</v>
      </c>
      <c r="AA46" s="72">
        <v>1963.8732223300631</v>
      </c>
      <c r="AB46" s="71">
        <v>2393.7486182099046</v>
      </c>
      <c r="AC46" s="71">
        <v>2434.7945412402046</v>
      </c>
      <c r="AD46" s="71">
        <v>2495.7017245524621</v>
      </c>
      <c r="AE46" s="71">
        <v>2306.4372124100009</v>
      </c>
      <c r="AF46" s="71">
        <v>2321.64380665</v>
      </c>
      <c r="AG46" s="71">
        <v>2438.5240000000003</v>
      </c>
      <c r="AH46" s="71">
        <v>2817.54</v>
      </c>
      <c r="AI46" s="71">
        <v>3720.72</v>
      </c>
      <c r="AJ46" s="71">
        <v>4024.8180000000002</v>
      </c>
      <c r="AK46" s="171">
        <v>4500.1948699999994</v>
      </c>
    </row>
    <row r="47" spans="3:37" ht="39.6" customHeight="1" thickBot="1">
      <c r="C47" s="85">
        <v>33</v>
      </c>
      <c r="D47" s="70" t="s">
        <v>617</v>
      </c>
      <c r="E47" s="70" t="s">
        <v>621</v>
      </c>
      <c r="F47" s="71" t="s">
        <v>5</v>
      </c>
      <c r="G47" s="71" t="s">
        <v>5</v>
      </c>
      <c r="H47" s="71" t="s">
        <v>5</v>
      </c>
      <c r="I47" s="71" t="s">
        <v>5</v>
      </c>
      <c r="J47" s="71" t="s">
        <v>5</v>
      </c>
      <c r="K47" s="71">
        <v>0</v>
      </c>
      <c r="L47" s="71">
        <v>0</v>
      </c>
      <c r="M47" s="71">
        <v>524.04600000000005</v>
      </c>
      <c r="N47" s="71">
        <v>479.62900000000002</v>
      </c>
      <c r="O47" s="71">
        <v>395.83300000000003</v>
      </c>
      <c r="P47" s="71">
        <v>448.17500000000001</v>
      </c>
      <c r="Q47" s="71">
        <v>609.173</v>
      </c>
      <c r="R47" s="71">
        <v>796.5699124125</v>
      </c>
      <c r="S47" s="72">
        <v>922.32882297000003</v>
      </c>
      <c r="T47" s="72">
        <v>966.55499999999995</v>
      </c>
      <c r="U47" s="71">
        <v>1036.3979274000001</v>
      </c>
      <c r="V47" s="71">
        <v>939.25167790360001</v>
      </c>
      <c r="W47" s="71">
        <v>1239.3987979901303</v>
      </c>
      <c r="X47" s="71">
        <v>1136.6470232625002</v>
      </c>
      <c r="Y47" s="71">
        <v>1132.175079825</v>
      </c>
      <c r="Z47" s="71">
        <v>1162.9348261874998</v>
      </c>
      <c r="AA47" s="71">
        <v>1204.6265655375</v>
      </c>
      <c r="AB47" s="71">
        <v>1576.7875299749999</v>
      </c>
      <c r="AC47" s="71">
        <v>1450.7515809625002</v>
      </c>
      <c r="AD47" s="71">
        <v>1732.5076905000001</v>
      </c>
      <c r="AE47" s="71">
        <v>2674.8483737500001</v>
      </c>
      <c r="AF47" s="71">
        <v>2497.904</v>
      </c>
      <c r="AG47" s="71">
        <v>2700.471125</v>
      </c>
      <c r="AH47" s="71">
        <v>2566.2600000000002</v>
      </c>
      <c r="AI47" s="71">
        <v>3895.96</v>
      </c>
      <c r="AJ47" s="71">
        <v>4277.6761938999998</v>
      </c>
      <c r="AK47" s="171">
        <v>4451.0263070320998</v>
      </c>
    </row>
    <row r="48" spans="3:37" ht="39.6" customHeight="1" thickBot="1">
      <c r="C48" s="85">
        <v>34</v>
      </c>
      <c r="D48" s="70" t="s">
        <v>528</v>
      </c>
      <c r="E48" s="70" t="s">
        <v>529</v>
      </c>
      <c r="F48" s="71">
        <v>958.75</v>
      </c>
      <c r="G48" s="71">
        <v>1044.52</v>
      </c>
      <c r="H48" s="71">
        <v>1327.32</v>
      </c>
      <c r="I48" s="71">
        <v>1265.1300000000001</v>
      </c>
      <c r="J48" s="71">
        <v>1222.7217990606305</v>
      </c>
      <c r="K48" s="71">
        <v>1196.8133455563293</v>
      </c>
      <c r="L48" s="71">
        <v>1049.4025049900001</v>
      </c>
      <c r="M48" s="71">
        <v>1152.57521393</v>
      </c>
      <c r="N48" s="71">
        <v>1216.74118542</v>
      </c>
      <c r="O48" s="71">
        <v>3805.6888607700002</v>
      </c>
      <c r="P48" s="71">
        <v>3782.3983829099993</v>
      </c>
      <c r="Q48" s="71">
        <v>3982.1215276199996</v>
      </c>
      <c r="R48" s="71">
        <v>4056.9965377400003</v>
      </c>
      <c r="S48" s="72">
        <v>3652.9763401999999</v>
      </c>
      <c r="T48" s="72">
        <v>3680.9666814500006</v>
      </c>
      <c r="U48" s="71">
        <v>4034.5953431760504</v>
      </c>
      <c r="V48" s="71">
        <v>4089.2535512284685</v>
      </c>
      <c r="W48" s="71">
        <v>4292.4956112884684</v>
      </c>
      <c r="X48" s="71">
        <v>4390.5416290000003</v>
      </c>
      <c r="Y48" s="71">
        <v>5840.5355680000002</v>
      </c>
      <c r="Z48" s="71">
        <v>5807.0126121099702</v>
      </c>
      <c r="AA48" s="71">
        <v>5920.8586809999997</v>
      </c>
      <c r="AB48" s="71">
        <v>4164.7786799999994</v>
      </c>
      <c r="AC48" s="71">
        <v>2924.7538138026875</v>
      </c>
      <c r="AD48" s="71">
        <v>2989.8001928772055</v>
      </c>
      <c r="AE48" s="71">
        <v>3181.3413599360356</v>
      </c>
      <c r="AF48" s="71">
        <v>3137.8108200799998</v>
      </c>
      <c r="AG48" s="71">
        <v>3320.7373018072026</v>
      </c>
      <c r="AH48" s="71">
        <v>3815.7</v>
      </c>
      <c r="AI48" s="71">
        <v>4154.2</v>
      </c>
      <c r="AJ48" s="71">
        <v>4161.8269999999993</v>
      </c>
      <c r="AK48" s="171">
        <v>4174.5006044223001</v>
      </c>
    </row>
    <row r="49" spans="3:37" ht="39.6" customHeight="1" thickBot="1">
      <c r="C49" s="85">
        <v>35</v>
      </c>
      <c r="D49" s="70" t="s">
        <v>513</v>
      </c>
      <c r="E49" s="70" t="s">
        <v>514</v>
      </c>
      <c r="F49" s="71">
        <v>2406.5100000000002</v>
      </c>
      <c r="G49" s="71">
        <v>2516.29</v>
      </c>
      <c r="H49" s="71">
        <v>2475.98</v>
      </c>
      <c r="I49" s="71">
        <v>2654.97</v>
      </c>
      <c r="J49" s="71">
        <v>2487.14174142</v>
      </c>
      <c r="K49" s="71">
        <v>2492.5796777800001</v>
      </c>
      <c r="L49" s="71">
        <v>2551.864235</v>
      </c>
      <c r="M49" s="71">
        <v>2532.1</v>
      </c>
      <c r="N49" s="71">
        <v>2493.0970510000002</v>
      </c>
      <c r="O49" s="71">
        <v>2482.1539375399998</v>
      </c>
      <c r="P49" s="71">
        <v>2749.8953734004881</v>
      </c>
      <c r="Q49" s="71">
        <v>2549.7701484599997</v>
      </c>
      <c r="R49" s="71">
        <v>2507.5560489</v>
      </c>
      <c r="S49" s="72">
        <v>2513.7734182200002</v>
      </c>
      <c r="T49" s="72">
        <v>2447.0997011899999</v>
      </c>
      <c r="U49" s="71">
        <v>2441.7736688099999</v>
      </c>
      <c r="V49" s="71">
        <v>2500.2869524200005</v>
      </c>
      <c r="W49" s="71">
        <v>2503.4760406200003</v>
      </c>
      <c r="X49" s="71">
        <v>2631.5704510599994</v>
      </c>
      <c r="Y49" s="71">
        <v>2605.23774263</v>
      </c>
      <c r="Z49" s="71">
        <v>2931.5324398499993</v>
      </c>
      <c r="AA49" s="71">
        <v>2958.27</v>
      </c>
      <c r="AB49" s="71">
        <v>2944.2273589799997</v>
      </c>
      <c r="AC49" s="71">
        <v>3010.1727150199995</v>
      </c>
      <c r="AD49" s="71">
        <v>3132.9924228599994</v>
      </c>
      <c r="AE49" s="71">
        <v>3066.21003264</v>
      </c>
      <c r="AF49" s="71">
        <v>3081.03</v>
      </c>
      <c r="AG49" s="71">
        <v>3124.0293018799998</v>
      </c>
      <c r="AH49" s="71">
        <v>3218.15</v>
      </c>
      <c r="AI49" s="71">
        <v>3816.95</v>
      </c>
      <c r="AJ49" s="71">
        <v>4099.2400000000007</v>
      </c>
      <c r="AK49" s="171">
        <v>4121.0888896999995</v>
      </c>
    </row>
    <row r="50" spans="3:37" ht="39.6" customHeight="1" thickBot="1">
      <c r="C50" s="85">
        <v>17</v>
      </c>
      <c r="D50" s="70" t="s">
        <v>489</v>
      </c>
      <c r="E50" s="70" t="s">
        <v>490</v>
      </c>
      <c r="F50" s="71">
        <v>7805.02</v>
      </c>
      <c r="G50" s="71">
        <v>229.75</v>
      </c>
      <c r="H50" s="71">
        <v>333.65</v>
      </c>
      <c r="I50" s="71">
        <v>438.02</v>
      </c>
      <c r="J50" s="71">
        <v>6350.4314376270304</v>
      </c>
      <c r="K50" s="71">
        <v>9564.4669053199996</v>
      </c>
      <c r="L50" s="71">
        <v>8732.4952648103063</v>
      </c>
      <c r="M50" s="71">
        <v>9650.2216841555564</v>
      </c>
      <c r="N50" s="71">
        <v>10734.540155510002</v>
      </c>
      <c r="O50" s="71">
        <v>9683.1534754191816</v>
      </c>
      <c r="P50" s="71">
        <v>10335.92998383982</v>
      </c>
      <c r="Q50" s="71">
        <v>10729.293755969698</v>
      </c>
      <c r="R50" s="71">
        <v>11099.138828743384</v>
      </c>
      <c r="S50" s="72">
        <v>10292.639625108162</v>
      </c>
      <c r="T50" s="72">
        <v>9928.1653617884767</v>
      </c>
      <c r="U50" s="71">
        <v>11043.645011427991</v>
      </c>
      <c r="V50" s="71">
        <v>11573.288215438948</v>
      </c>
      <c r="W50" s="71">
        <v>13420.63475008354</v>
      </c>
      <c r="X50" s="71">
        <v>14653.121793069453</v>
      </c>
      <c r="Y50" s="71">
        <v>17003.677902141091</v>
      </c>
      <c r="Z50" s="71">
        <v>17207.641272706485</v>
      </c>
      <c r="AA50" s="71">
        <v>18595.903113601482</v>
      </c>
      <c r="AB50" s="71">
        <v>19354.041015226059</v>
      </c>
      <c r="AC50" s="71">
        <v>18434.276396000001</v>
      </c>
      <c r="AD50" s="71">
        <v>15949.575297641946</v>
      </c>
      <c r="AE50" s="71">
        <v>15306.443306654068</v>
      </c>
      <c r="AF50" s="71">
        <v>14932.071082409999</v>
      </c>
      <c r="AG50" s="71">
        <v>14283.753014677386</v>
      </c>
      <c r="AH50" s="71">
        <v>14122.06</v>
      </c>
      <c r="AI50" s="71">
        <v>13522.2</v>
      </c>
      <c r="AJ50" s="71">
        <v>12955.016</v>
      </c>
      <c r="AK50" s="171">
        <v>3526.2718286848663</v>
      </c>
    </row>
    <row r="51" spans="3:37" ht="39.6" customHeight="1" thickBot="1">
      <c r="C51" s="85">
        <v>37</v>
      </c>
      <c r="D51" s="70" t="s">
        <v>558</v>
      </c>
      <c r="E51" s="70" t="s">
        <v>559</v>
      </c>
      <c r="F51" s="71">
        <v>916.93</v>
      </c>
      <c r="G51" s="71">
        <v>916.18</v>
      </c>
      <c r="H51" s="71">
        <v>888.73</v>
      </c>
      <c r="I51" s="71">
        <v>899.02</v>
      </c>
      <c r="J51" s="71">
        <v>898.74214549422243</v>
      </c>
      <c r="K51" s="71">
        <v>855.7299999999999</v>
      </c>
      <c r="L51" s="71">
        <v>855.47</v>
      </c>
      <c r="M51" s="71">
        <v>1012.8</v>
      </c>
      <c r="N51" s="71">
        <v>1085.55</v>
      </c>
      <c r="O51" s="71">
        <v>1159.0070670912003</v>
      </c>
      <c r="P51" s="71">
        <v>925.07</v>
      </c>
      <c r="Q51" s="71">
        <v>1206.581791922446</v>
      </c>
      <c r="R51" s="71">
        <v>1355.6986363746812</v>
      </c>
      <c r="S51" s="72">
        <v>1414.4785631202719</v>
      </c>
      <c r="T51" s="72">
        <v>1422.7389707649245</v>
      </c>
      <c r="U51" s="71">
        <v>1551.20347885</v>
      </c>
      <c r="V51" s="71">
        <v>1570.8649163999999</v>
      </c>
      <c r="W51" s="71">
        <v>1521.7321122469987</v>
      </c>
      <c r="X51" s="71">
        <v>1782.81077125</v>
      </c>
      <c r="Y51" s="71">
        <v>1756.3929380980653</v>
      </c>
      <c r="Z51" s="71">
        <v>1800.226679465658</v>
      </c>
      <c r="AA51" s="71">
        <v>2348.1369920783536</v>
      </c>
      <c r="AB51" s="71">
        <v>2270.6121177111072</v>
      </c>
      <c r="AC51" s="71">
        <v>2221.5427648898713</v>
      </c>
      <c r="AD51" s="71">
        <v>2569.9661999984387</v>
      </c>
      <c r="AE51" s="71">
        <v>2761.8766498321429</v>
      </c>
      <c r="AF51" s="71">
        <v>2919.3916204575721</v>
      </c>
      <c r="AG51" s="71">
        <v>2930.1454047898169</v>
      </c>
      <c r="AH51" s="71">
        <v>3070.53</v>
      </c>
      <c r="AI51" s="71">
        <v>2843.84</v>
      </c>
      <c r="AJ51" s="71">
        <v>3854.2564220125</v>
      </c>
      <c r="AK51" s="171">
        <v>3524.9</v>
      </c>
    </row>
    <row r="52" spans="3:37" ht="39.6" customHeight="1" thickBot="1">
      <c r="C52" s="85">
        <v>100</v>
      </c>
      <c r="D52" s="70" t="s">
        <v>456</v>
      </c>
      <c r="E52" s="70" t="s">
        <v>457</v>
      </c>
      <c r="F52" s="71">
        <v>0</v>
      </c>
      <c r="G52" s="71">
        <v>0</v>
      </c>
      <c r="H52" s="71">
        <v>0</v>
      </c>
      <c r="I52" s="71">
        <v>0</v>
      </c>
      <c r="J52" s="71">
        <v>0</v>
      </c>
      <c r="K52" s="71">
        <v>0</v>
      </c>
      <c r="L52" s="71">
        <v>0</v>
      </c>
      <c r="M52" s="71">
        <v>0</v>
      </c>
      <c r="N52" s="71">
        <v>0</v>
      </c>
      <c r="O52" s="71">
        <v>0</v>
      </c>
      <c r="P52" s="71">
        <v>0</v>
      </c>
      <c r="Q52" s="71">
        <v>0</v>
      </c>
      <c r="R52" s="71">
        <v>0</v>
      </c>
      <c r="S52" s="72">
        <v>0</v>
      </c>
      <c r="T52" s="72">
        <v>0</v>
      </c>
      <c r="U52" s="71">
        <v>0</v>
      </c>
      <c r="V52" s="71">
        <v>0</v>
      </c>
      <c r="W52" s="71">
        <v>0</v>
      </c>
      <c r="X52" s="71">
        <v>0</v>
      </c>
      <c r="Y52" s="71">
        <v>0</v>
      </c>
      <c r="Z52" s="71">
        <v>0</v>
      </c>
      <c r="AA52" s="71">
        <v>0</v>
      </c>
      <c r="AB52" s="71">
        <v>0</v>
      </c>
      <c r="AC52" s="71">
        <v>0</v>
      </c>
      <c r="AD52" s="71">
        <v>0</v>
      </c>
      <c r="AE52" s="71">
        <v>0</v>
      </c>
      <c r="AF52" s="71">
        <v>0</v>
      </c>
      <c r="AG52" s="71">
        <v>0</v>
      </c>
      <c r="AH52" s="71">
        <v>0</v>
      </c>
      <c r="AI52" s="71">
        <v>0</v>
      </c>
      <c r="AJ52" s="71">
        <v>0</v>
      </c>
      <c r="AK52" s="171">
        <v>3143.0909999999999</v>
      </c>
    </row>
    <row r="53" spans="3:37" ht="39.6" customHeight="1" thickBot="1">
      <c r="C53" s="85">
        <v>38</v>
      </c>
      <c r="D53" s="70" t="s">
        <v>538</v>
      </c>
      <c r="E53" s="70" t="s">
        <v>539</v>
      </c>
      <c r="F53" s="71">
        <v>1016.98</v>
      </c>
      <c r="G53" s="71">
        <v>929</v>
      </c>
      <c r="H53" s="71">
        <v>1006.38</v>
      </c>
      <c r="I53" s="71">
        <v>972.9</v>
      </c>
      <c r="J53" s="71">
        <v>942.25416318000225</v>
      </c>
      <c r="K53" s="71">
        <v>974.04427703998931</v>
      </c>
      <c r="L53" s="71">
        <v>936.25554439000007</v>
      </c>
      <c r="M53" s="71">
        <v>944.31245031999993</v>
      </c>
      <c r="N53" s="71">
        <v>974.37684693999995</v>
      </c>
      <c r="O53" s="71">
        <v>829.19255759998919</v>
      </c>
      <c r="P53" s="71">
        <v>833.42650242998809</v>
      </c>
      <c r="Q53" s="71">
        <v>854.52180106999333</v>
      </c>
      <c r="R53" s="71">
        <v>848.87576995999996</v>
      </c>
      <c r="S53" s="72">
        <v>999.04126684997561</v>
      </c>
      <c r="T53" s="72">
        <v>951.47609876002218</v>
      </c>
      <c r="U53" s="71">
        <v>1040.4114520999628</v>
      </c>
      <c r="V53" s="71">
        <v>957.86951236995958</v>
      </c>
      <c r="W53" s="71">
        <v>1237.5833367899882</v>
      </c>
      <c r="X53" s="71">
        <v>1253.8647476794602</v>
      </c>
      <c r="Y53" s="71">
        <v>1238.60482691996</v>
      </c>
      <c r="Z53" s="71">
        <v>1194.6202102799566</v>
      </c>
      <c r="AA53" s="71">
        <v>1335.280366556796</v>
      </c>
      <c r="AB53" s="71">
        <v>1162.3537847147961</v>
      </c>
      <c r="AC53" s="71">
        <v>1342.67894166</v>
      </c>
      <c r="AD53" s="71">
        <v>1872.6074450999999</v>
      </c>
      <c r="AE53" s="71">
        <v>2009.6008851199999</v>
      </c>
      <c r="AF53" s="71">
        <v>2243.3154426900001</v>
      </c>
      <c r="AG53" s="71">
        <v>2330.2513572399998</v>
      </c>
      <c r="AH53" s="71">
        <v>2268.9299999999998</v>
      </c>
      <c r="AI53" s="71">
        <v>2732.53</v>
      </c>
      <c r="AJ53" s="71">
        <v>3018.9576025350002</v>
      </c>
      <c r="AK53" s="171">
        <v>2985.0500034299998</v>
      </c>
    </row>
    <row r="54" spans="3:37" ht="39.6" customHeight="1" thickBot="1">
      <c r="C54" s="85">
        <v>45</v>
      </c>
      <c r="D54" s="70" t="s">
        <v>678</v>
      </c>
      <c r="E54" s="70" t="s">
        <v>679</v>
      </c>
      <c r="F54" s="71" t="s">
        <v>5</v>
      </c>
      <c r="G54" s="71" t="s">
        <v>5</v>
      </c>
      <c r="H54" s="71" t="s">
        <v>5</v>
      </c>
      <c r="I54" s="71" t="s">
        <v>5</v>
      </c>
      <c r="J54" s="71" t="s">
        <v>5</v>
      </c>
      <c r="K54" s="71" t="s">
        <v>5</v>
      </c>
      <c r="L54" s="71" t="s">
        <v>5</v>
      </c>
      <c r="M54" s="71" t="s">
        <v>5</v>
      </c>
      <c r="N54" s="71" t="s">
        <v>5</v>
      </c>
      <c r="O54" s="71" t="s">
        <v>5</v>
      </c>
      <c r="P54" s="71" t="s">
        <v>5</v>
      </c>
      <c r="Q54" s="71" t="s">
        <v>5</v>
      </c>
      <c r="R54" s="71" t="s">
        <v>5</v>
      </c>
      <c r="S54" s="71" t="s">
        <v>5</v>
      </c>
      <c r="T54" s="71" t="s">
        <v>5</v>
      </c>
      <c r="U54" s="71" t="s">
        <v>5</v>
      </c>
      <c r="V54" s="71" t="s">
        <v>5</v>
      </c>
      <c r="W54" s="71" t="s">
        <v>5</v>
      </c>
      <c r="X54" s="71" t="s">
        <v>5</v>
      </c>
      <c r="Y54" s="71" t="s">
        <v>5</v>
      </c>
      <c r="Z54" s="71">
        <v>142.50855150000004</v>
      </c>
      <c r="AA54" s="71">
        <v>243.19701835000001</v>
      </c>
      <c r="AB54" s="71">
        <v>375.63452861000002</v>
      </c>
      <c r="AC54" s="71">
        <v>506.246061</v>
      </c>
      <c r="AD54" s="71">
        <v>671.96097905999989</v>
      </c>
      <c r="AE54" s="71">
        <v>948.58862813000007</v>
      </c>
      <c r="AF54" s="71">
        <v>1154.6117137632309</v>
      </c>
      <c r="AG54" s="71">
        <v>1414.8910452280002</v>
      </c>
      <c r="AH54" s="71">
        <v>1529.37</v>
      </c>
      <c r="AI54" s="71">
        <v>1650.64</v>
      </c>
      <c r="AJ54" s="71">
        <v>1847</v>
      </c>
      <c r="AK54" s="171">
        <v>2450.8320263873452</v>
      </c>
    </row>
    <row r="55" spans="3:37" ht="39.6" customHeight="1" thickBot="1">
      <c r="C55" s="85">
        <v>23</v>
      </c>
      <c r="D55" s="70" t="s">
        <v>634</v>
      </c>
      <c r="E55" s="70" t="s">
        <v>635</v>
      </c>
      <c r="F55" s="71" t="s">
        <v>5</v>
      </c>
      <c r="G55" s="71" t="s">
        <v>5</v>
      </c>
      <c r="H55" s="71" t="s">
        <v>5</v>
      </c>
      <c r="I55" s="71" t="s">
        <v>5</v>
      </c>
      <c r="J55" s="71" t="s">
        <v>5</v>
      </c>
      <c r="K55" s="71" t="s">
        <v>5</v>
      </c>
      <c r="L55" s="71" t="s">
        <v>5</v>
      </c>
      <c r="M55" s="71" t="s">
        <v>5</v>
      </c>
      <c r="N55" s="71" t="s">
        <v>5</v>
      </c>
      <c r="O55" s="71" t="s">
        <v>5</v>
      </c>
      <c r="P55" s="71" t="s">
        <v>5</v>
      </c>
      <c r="Q55" s="71" t="s">
        <v>5</v>
      </c>
      <c r="R55" s="71" t="s">
        <v>5</v>
      </c>
      <c r="S55" s="71" t="s">
        <v>5</v>
      </c>
      <c r="T55" s="71" t="s">
        <v>5</v>
      </c>
      <c r="U55" s="71" t="s">
        <v>5</v>
      </c>
      <c r="V55" s="71" t="s">
        <v>5</v>
      </c>
      <c r="W55" s="71" t="s">
        <v>5</v>
      </c>
      <c r="X55" s="71" t="s">
        <v>5</v>
      </c>
      <c r="Y55" s="71" t="s">
        <v>5</v>
      </c>
      <c r="Z55" s="71" t="s">
        <v>5</v>
      </c>
      <c r="AA55" s="71" t="s">
        <v>5</v>
      </c>
      <c r="AB55" s="71" t="s">
        <v>5</v>
      </c>
      <c r="AC55" s="71" t="s">
        <v>5</v>
      </c>
      <c r="AD55" s="71" t="s">
        <v>5</v>
      </c>
      <c r="AE55" s="71" t="s">
        <v>5</v>
      </c>
      <c r="AF55" s="71" t="s">
        <v>5</v>
      </c>
      <c r="AG55" s="71" t="s">
        <v>5</v>
      </c>
      <c r="AH55" s="71">
        <v>78.06</v>
      </c>
      <c r="AI55" s="71">
        <v>2371.5700000000002</v>
      </c>
      <c r="AJ55" s="71">
        <v>8546.2199999999993</v>
      </c>
      <c r="AK55" s="171">
        <v>2364.223576458</v>
      </c>
    </row>
    <row r="56" spans="3:37" ht="39.6" customHeight="1" thickBot="1">
      <c r="C56" s="85">
        <v>46</v>
      </c>
      <c r="D56" s="70" t="s">
        <v>1253</v>
      </c>
      <c r="E56" s="70" t="s">
        <v>773</v>
      </c>
      <c r="F56" s="71" t="s">
        <v>5</v>
      </c>
      <c r="G56" s="71" t="s">
        <v>5</v>
      </c>
      <c r="H56" s="71" t="s">
        <v>5</v>
      </c>
      <c r="I56" s="71" t="s">
        <v>5</v>
      </c>
      <c r="J56" s="71" t="s">
        <v>5</v>
      </c>
      <c r="K56" s="71" t="s">
        <v>5</v>
      </c>
      <c r="L56" s="71" t="s">
        <v>5</v>
      </c>
      <c r="M56" s="71" t="s">
        <v>5</v>
      </c>
      <c r="N56" s="71" t="s">
        <v>5</v>
      </c>
      <c r="O56" s="71" t="s">
        <v>5</v>
      </c>
      <c r="P56" s="71" t="s">
        <v>5</v>
      </c>
      <c r="Q56" s="71" t="s">
        <v>5</v>
      </c>
      <c r="R56" s="71" t="s">
        <v>5</v>
      </c>
      <c r="S56" s="71" t="s">
        <v>5</v>
      </c>
      <c r="T56" s="71" t="s">
        <v>5</v>
      </c>
      <c r="U56" s="71" t="s">
        <v>5</v>
      </c>
      <c r="V56" s="71" t="s">
        <v>5</v>
      </c>
      <c r="W56" s="71" t="s">
        <v>5</v>
      </c>
      <c r="X56" s="71" t="s">
        <v>5</v>
      </c>
      <c r="Y56" s="71" t="s">
        <v>5</v>
      </c>
      <c r="Z56" s="71" t="s">
        <v>5</v>
      </c>
      <c r="AA56" s="71" t="s">
        <v>5</v>
      </c>
      <c r="AB56" s="71" t="s">
        <v>5</v>
      </c>
      <c r="AC56" s="71" t="s">
        <v>5</v>
      </c>
      <c r="AD56" s="71" t="s">
        <v>5</v>
      </c>
      <c r="AE56" s="71" t="s">
        <v>5</v>
      </c>
      <c r="AF56" s="71" t="s">
        <v>5</v>
      </c>
      <c r="AG56" s="71" t="s">
        <v>5</v>
      </c>
      <c r="AH56" s="71">
        <v>1768.8420000000001</v>
      </c>
      <c r="AI56" s="71">
        <v>1784.27</v>
      </c>
      <c r="AJ56" s="71">
        <v>1792.9179999999999</v>
      </c>
      <c r="AK56" s="171">
        <v>2211.8119999999999</v>
      </c>
    </row>
    <row r="57" spans="3:37" ht="39.6" customHeight="1" thickBot="1">
      <c r="C57" s="85">
        <v>39</v>
      </c>
      <c r="D57" s="70" t="s">
        <v>596</v>
      </c>
      <c r="E57" s="70" t="s">
        <v>597</v>
      </c>
      <c r="F57" s="71">
        <v>422.96</v>
      </c>
      <c r="G57" s="71">
        <v>526.20000000000005</v>
      </c>
      <c r="H57" s="71">
        <v>1165.3599999999999</v>
      </c>
      <c r="I57" s="71">
        <v>1179.79</v>
      </c>
      <c r="J57" s="71">
        <v>1985.8195816299999</v>
      </c>
      <c r="K57" s="71">
        <v>2081.2754597699995</v>
      </c>
      <c r="L57" s="71">
        <v>1702.0214198899998</v>
      </c>
      <c r="M57" s="71">
        <v>1736.7788965</v>
      </c>
      <c r="N57" s="71">
        <v>1836.8799143899998</v>
      </c>
      <c r="O57" s="71">
        <v>1861.9435445700001</v>
      </c>
      <c r="P57" s="71">
        <v>1739.68052296</v>
      </c>
      <c r="Q57" s="71">
        <v>1708.7926067400003</v>
      </c>
      <c r="R57" s="71">
        <v>1707.6948178800003</v>
      </c>
      <c r="S57" s="72">
        <v>1867.8203636799999</v>
      </c>
      <c r="T57" s="72">
        <v>1659.5519120999998</v>
      </c>
      <c r="U57" s="71">
        <v>1475.28584877</v>
      </c>
      <c r="V57" s="71">
        <v>1523.0634701700001</v>
      </c>
      <c r="W57" s="71">
        <v>1531.0425155299999</v>
      </c>
      <c r="X57" s="71">
        <v>1742.4126285200005</v>
      </c>
      <c r="Y57" s="71">
        <v>2620.8977548499997</v>
      </c>
      <c r="Z57" s="71">
        <v>2711.2289615299997</v>
      </c>
      <c r="AA57" s="71">
        <v>2667.4940057599997</v>
      </c>
      <c r="AB57" s="71">
        <v>2647.6231745399996</v>
      </c>
      <c r="AC57" s="71">
        <v>2227.0372745199998</v>
      </c>
      <c r="AD57" s="71">
        <v>3046.0590027399999</v>
      </c>
      <c r="AE57" s="71">
        <v>3115.6337725199996</v>
      </c>
      <c r="AF57" s="71">
        <v>2103.0369970599995</v>
      </c>
      <c r="AG57" s="72">
        <v>2971.5392374799994</v>
      </c>
      <c r="AH57" s="72">
        <v>7749.82</v>
      </c>
      <c r="AI57" s="71">
        <v>2883.73</v>
      </c>
      <c r="AJ57" s="71">
        <v>2934.6899435900004</v>
      </c>
      <c r="AK57" s="171">
        <v>2177.9260705399997</v>
      </c>
    </row>
    <row r="58" spans="3:37" ht="39.6" customHeight="1" thickBot="1">
      <c r="C58" s="85">
        <v>40</v>
      </c>
      <c r="D58" s="70" t="s">
        <v>586</v>
      </c>
      <c r="E58" s="70" t="s">
        <v>587</v>
      </c>
      <c r="F58" s="71" t="s">
        <v>5</v>
      </c>
      <c r="G58" s="71" t="s">
        <v>5</v>
      </c>
      <c r="H58" s="71" t="s">
        <v>5</v>
      </c>
      <c r="I58" s="71" t="s">
        <v>5</v>
      </c>
      <c r="J58" s="71" t="s">
        <v>5</v>
      </c>
      <c r="K58" s="71" t="s">
        <v>5</v>
      </c>
      <c r="L58" s="71" t="s">
        <v>5</v>
      </c>
      <c r="M58" s="71" t="s">
        <v>5</v>
      </c>
      <c r="N58" s="71" t="s">
        <v>5</v>
      </c>
      <c r="O58" s="71" t="s">
        <v>5</v>
      </c>
      <c r="P58" s="71" t="s">
        <v>5</v>
      </c>
      <c r="Q58" s="71" t="s">
        <v>5</v>
      </c>
      <c r="R58" s="71" t="s">
        <v>5</v>
      </c>
      <c r="S58" s="71" t="s">
        <v>5</v>
      </c>
      <c r="T58" s="71" t="s">
        <v>5</v>
      </c>
      <c r="U58" s="71" t="s">
        <v>5</v>
      </c>
      <c r="V58" s="71" t="s">
        <v>5</v>
      </c>
      <c r="W58" s="71" t="s">
        <v>5</v>
      </c>
      <c r="X58" s="71" t="s">
        <v>5</v>
      </c>
      <c r="Y58" s="71" t="s">
        <v>5</v>
      </c>
      <c r="Z58" s="71" t="s">
        <v>5</v>
      </c>
      <c r="AA58" s="71" t="s">
        <v>5</v>
      </c>
      <c r="AB58" s="71" t="s">
        <v>5</v>
      </c>
      <c r="AC58" s="71" t="s">
        <v>5</v>
      </c>
      <c r="AD58" s="71" t="s">
        <v>5</v>
      </c>
      <c r="AE58" s="71" t="s">
        <v>5</v>
      </c>
      <c r="AF58" s="71" t="s">
        <v>5</v>
      </c>
      <c r="AG58" s="71">
        <v>464.38</v>
      </c>
      <c r="AH58" s="71">
        <v>566.94000000000005</v>
      </c>
      <c r="AI58" s="71">
        <v>1976.72</v>
      </c>
      <c r="AJ58" s="71">
        <v>2393.8704565000003</v>
      </c>
      <c r="AK58" s="171">
        <v>2063.8556578999996</v>
      </c>
    </row>
    <row r="59" spans="3:37" ht="39.6" customHeight="1" thickBot="1">
      <c r="C59" s="85">
        <v>51</v>
      </c>
      <c r="D59" s="70" t="s">
        <v>1254</v>
      </c>
      <c r="E59" s="70" t="s">
        <v>1183</v>
      </c>
      <c r="F59" s="71" t="s">
        <v>5</v>
      </c>
      <c r="G59" s="71" t="s">
        <v>5</v>
      </c>
      <c r="H59" s="71" t="s">
        <v>5</v>
      </c>
      <c r="I59" s="71" t="s">
        <v>5</v>
      </c>
      <c r="J59" s="71" t="s">
        <v>5</v>
      </c>
      <c r="K59" s="71" t="s">
        <v>5</v>
      </c>
      <c r="L59" s="71" t="s">
        <v>5</v>
      </c>
      <c r="M59" s="71" t="s">
        <v>5</v>
      </c>
      <c r="N59" s="71" t="s">
        <v>5</v>
      </c>
      <c r="O59" s="71" t="s">
        <v>5</v>
      </c>
      <c r="P59" s="71" t="s">
        <v>5</v>
      </c>
      <c r="Q59" s="71" t="s">
        <v>5</v>
      </c>
      <c r="R59" s="71" t="s">
        <v>5</v>
      </c>
      <c r="S59" s="71" t="s">
        <v>5</v>
      </c>
      <c r="T59" s="71" t="s">
        <v>5</v>
      </c>
      <c r="U59" s="71" t="s">
        <v>5</v>
      </c>
      <c r="V59" s="71" t="s">
        <v>5</v>
      </c>
      <c r="W59" s="71" t="s">
        <v>5</v>
      </c>
      <c r="X59" s="71" t="s">
        <v>5</v>
      </c>
      <c r="Y59" s="71" t="s">
        <v>5</v>
      </c>
      <c r="Z59" s="71" t="s">
        <v>5</v>
      </c>
      <c r="AA59" s="71" t="s">
        <v>5</v>
      </c>
      <c r="AB59" s="71" t="s">
        <v>5</v>
      </c>
      <c r="AC59" s="71" t="s">
        <v>5</v>
      </c>
      <c r="AD59" s="71">
        <v>225</v>
      </c>
      <c r="AE59" s="71">
        <v>0</v>
      </c>
      <c r="AF59" s="71">
        <v>0</v>
      </c>
      <c r="AG59" s="71">
        <v>0</v>
      </c>
      <c r="AH59" s="71">
        <v>1265.25</v>
      </c>
      <c r="AI59" s="71">
        <v>1298.67</v>
      </c>
      <c r="AJ59" s="71">
        <v>1338.0139826899999</v>
      </c>
      <c r="AK59" s="171">
        <v>1974.4921945401998</v>
      </c>
    </row>
    <row r="60" spans="3:37" ht="39.6" customHeight="1" thickBot="1">
      <c r="C60" s="85">
        <v>43</v>
      </c>
      <c r="D60" s="70" t="s">
        <v>611</v>
      </c>
      <c r="E60" s="70" t="s">
        <v>612</v>
      </c>
      <c r="F60" s="71">
        <v>1396.66</v>
      </c>
      <c r="G60" s="71">
        <v>1247.01</v>
      </c>
      <c r="H60" s="71">
        <v>1598.98</v>
      </c>
      <c r="I60" s="71">
        <v>1692.18</v>
      </c>
      <c r="J60" s="71">
        <v>1450.8920571623273</v>
      </c>
      <c r="K60" s="71">
        <v>1560.5996560162498</v>
      </c>
      <c r="L60" s="71">
        <v>1778.592058196115</v>
      </c>
      <c r="M60" s="71">
        <v>1702.2859910688999</v>
      </c>
      <c r="N60" s="71">
        <v>1600.8326040587708</v>
      </c>
      <c r="O60" s="71">
        <v>1987.2100204632407</v>
      </c>
      <c r="P60" s="71">
        <v>2074.3653881410996</v>
      </c>
      <c r="Q60" s="71">
        <v>2455.0415780004964</v>
      </c>
      <c r="R60" s="71">
        <v>2513.0674436611112</v>
      </c>
      <c r="S60" s="72">
        <v>3130.4362846765275</v>
      </c>
      <c r="T60" s="72">
        <v>3313.5808338135794</v>
      </c>
      <c r="U60" s="71">
        <v>4011.6435877909853</v>
      </c>
      <c r="V60" s="71">
        <v>3870.6997155302661</v>
      </c>
      <c r="W60" s="71">
        <v>3828.9549556234047</v>
      </c>
      <c r="X60" s="71">
        <v>3253.7242767513139</v>
      </c>
      <c r="Y60" s="71">
        <v>2836.7591922799429</v>
      </c>
      <c r="Z60" s="71">
        <v>1860.6367013902116</v>
      </c>
      <c r="AA60" s="71">
        <v>1567.0583201426912</v>
      </c>
      <c r="AB60" s="71">
        <v>1505.0121787003927</v>
      </c>
      <c r="AC60" s="71">
        <v>1317.9186166674299</v>
      </c>
      <c r="AD60" s="71">
        <v>1353.5663172274676</v>
      </c>
      <c r="AE60" s="71">
        <v>1446.9757869830944</v>
      </c>
      <c r="AF60" s="71">
        <v>1699.1650378806294</v>
      </c>
      <c r="AG60" s="71">
        <v>1962.7266713775448</v>
      </c>
      <c r="AH60" s="71">
        <v>2037.97</v>
      </c>
      <c r="AI60" s="71">
        <v>2080.3200000000002</v>
      </c>
      <c r="AJ60" s="71">
        <v>1900.8846060603576</v>
      </c>
      <c r="AK60" s="171">
        <v>1919.5928502480785</v>
      </c>
    </row>
    <row r="61" spans="3:37" ht="39.6" customHeight="1" thickBot="1">
      <c r="C61" s="85">
        <v>48</v>
      </c>
      <c r="D61" s="70" t="s">
        <v>560</v>
      </c>
      <c r="E61" s="70" t="s">
        <v>561</v>
      </c>
      <c r="F61" s="71">
        <v>24.83</v>
      </c>
      <c r="G61" s="71">
        <v>22.68</v>
      </c>
      <c r="H61" s="71">
        <v>23.17</v>
      </c>
      <c r="I61" s="71">
        <v>23.24</v>
      </c>
      <c r="J61" s="71">
        <v>36.356427480000001</v>
      </c>
      <c r="K61" s="71">
        <v>40.754481299999995</v>
      </c>
      <c r="L61" s="71">
        <v>38.114000000000004</v>
      </c>
      <c r="M61" s="71">
        <v>38.971000000000004</v>
      </c>
      <c r="N61" s="71">
        <v>85.187000000000012</v>
      </c>
      <c r="O61" s="71">
        <v>87.500281000000001</v>
      </c>
      <c r="P61" s="71">
        <v>89.949307000000005</v>
      </c>
      <c r="Q61" s="71">
        <v>225.928562</v>
      </c>
      <c r="R61" s="71">
        <v>229.43576915882318</v>
      </c>
      <c r="S61" s="72">
        <v>275.46825854000002</v>
      </c>
      <c r="T61" s="72">
        <v>278.98388715999999</v>
      </c>
      <c r="U61" s="71">
        <v>323.23273978000003</v>
      </c>
      <c r="V61" s="71">
        <v>275.42452630999998</v>
      </c>
      <c r="W61" s="71">
        <v>285.80452630999997</v>
      </c>
      <c r="X61" s="71">
        <v>237.89675797999999</v>
      </c>
      <c r="Y61" s="71">
        <v>188.87552604000001</v>
      </c>
      <c r="Z61" s="71">
        <v>192.87606876833999</v>
      </c>
      <c r="AA61" s="71">
        <v>231.96408627</v>
      </c>
      <c r="AB61" s="71">
        <v>191.05200000000002</v>
      </c>
      <c r="AC61" s="71">
        <v>212.79496219831003</v>
      </c>
      <c r="AD61" s="71">
        <v>582.81645327895797</v>
      </c>
      <c r="AE61" s="71">
        <v>701.46631187433195</v>
      </c>
      <c r="AF61" s="71">
        <v>1078.89176136992</v>
      </c>
      <c r="AG61" s="71">
        <v>1156.1174647248301</v>
      </c>
      <c r="AH61" s="71">
        <v>1226.92</v>
      </c>
      <c r="AI61" s="71">
        <v>1571</v>
      </c>
      <c r="AJ61" s="71">
        <v>1635.8799999999999</v>
      </c>
      <c r="AK61" s="171">
        <v>1719.444</v>
      </c>
    </row>
    <row r="62" spans="3:37" ht="39.6" customHeight="1" thickBot="1">
      <c r="C62" s="85">
        <v>49</v>
      </c>
      <c r="D62" s="70" t="s">
        <v>695</v>
      </c>
      <c r="E62" s="70" t="s">
        <v>696</v>
      </c>
      <c r="F62" s="71" t="s">
        <v>5</v>
      </c>
      <c r="G62" s="71" t="s">
        <v>5</v>
      </c>
      <c r="H62" s="71" t="s">
        <v>5</v>
      </c>
      <c r="I62" s="71" t="s">
        <v>5</v>
      </c>
      <c r="J62" s="71" t="s">
        <v>5</v>
      </c>
      <c r="K62" s="71" t="s">
        <v>5</v>
      </c>
      <c r="L62" s="71" t="s">
        <v>5</v>
      </c>
      <c r="M62" s="71" t="s">
        <v>5</v>
      </c>
      <c r="N62" s="71" t="s">
        <v>5</v>
      </c>
      <c r="O62" s="71" t="s">
        <v>5</v>
      </c>
      <c r="P62" s="71" t="s">
        <v>5</v>
      </c>
      <c r="Q62" s="71" t="s">
        <v>5</v>
      </c>
      <c r="R62" s="71" t="s">
        <v>5</v>
      </c>
      <c r="S62" s="71" t="s">
        <v>5</v>
      </c>
      <c r="T62" s="71" t="s">
        <v>5</v>
      </c>
      <c r="U62" s="71" t="s">
        <v>5</v>
      </c>
      <c r="V62" s="71" t="s">
        <v>5</v>
      </c>
      <c r="W62" s="71" t="s">
        <v>5</v>
      </c>
      <c r="X62" s="71" t="s">
        <v>5</v>
      </c>
      <c r="Y62" s="71" t="s">
        <v>5</v>
      </c>
      <c r="Z62" s="71">
        <v>86.873227999999997</v>
      </c>
      <c r="AA62" s="71">
        <v>283.23031637999998</v>
      </c>
      <c r="AB62" s="71">
        <v>291.13483743</v>
      </c>
      <c r="AC62" s="71">
        <v>409.42936330700002</v>
      </c>
      <c r="AD62" s="71">
        <v>1190.3436119390308</v>
      </c>
      <c r="AE62" s="71">
        <v>1227.7485315058</v>
      </c>
      <c r="AF62" s="71">
        <v>1262.3462692747223</v>
      </c>
      <c r="AG62" s="71">
        <v>1264.9031610544446</v>
      </c>
      <c r="AH62" s="71">
        <v>1411.99</v>
      </c>
      <c r="AI62" s="71">
        <v>1602.3</v>
      </c>
      <c r="AJ62" s="71">
        <v>1613.6401799999999</v>
      </c>
      <c r="AK62" s="171">
        <v>1689.2411288593826</v>
      </c>
    </row>
    <row r="63" spans="3:37" ht="39.6" customHeight="1" thickBot="1">
      <c r="C63" s="85">
        <v>42</v>
      </c>
      <c r="D63" s="70" t="s">
        <v>717</v>
      </c>
      <c r="E63" s="70" t="s">
        <v>718</v>
      </c>
      <c r="F63" s="71" t="s">
        <v>5</v>
      </c>
      <c r="G63" s="71" t="s">
        <v>5</v>
      </c>
      <c r="H63" s="71" t="s">
        <v>5</v>
      </c>
      <c r="I63" s="71" t="s">
        <v>5</v>
      </c>
      <c r="J63" s="71" t="s">
        <v>5</v>
      </c>
      <c r="K63" s="71" t="s">
        <v>5</v>
      </c>
      <c r="L63" s="71" t="s">
        <v>5</v>
      </c>
      <c r="M63" s="71" t="s">
        <v>5</v>
      </c>
      <c r="N63" s="71" t="s">
        <v>5</v>
      </c>
      <c r="O63" s="71" t="s">
        <v>5</v>
      </c>
      <c r="P63" s="71" t="s">
        <v>5</v>
      </c>
      <c r="Q63" s="71" t="s">
        <v>5</v>
      </c>
      <c r="R63" s="71" t="s">
        <v>5</v>
      </c>
      <c r="S63" s="71" t="s">
        <v>5</v>
      </c>
      <c r="T63" s="71" t="s">
        <v>5</v>
      </c>
      <c r="U63" s="71" t="s">
        <v>5</v>
      </c>
      <c r="V63" s="71" t="s">
        <v>5</v>
      </c>
      <c r="W63" s="71" t="s">
        <v>5</v>
      </c>
      <c r="X63" s="71" t="s">
        <v>5</v>
      </c>
      <c r="Y63" s="71" t="s">
        <v>5</v>
      </c>
      <c r="Z63" s="71" t="s">
        <v>5</v>
      </c>
      <c r="AA63" s="71" t="s">
        <v>5</v>
      </c>
      <c r="AB63" s="71" t="s">
        <v>5</v>
      </c>
      <c r="AC63" s="71" t="s">
        <v>5</v>
      </c>
      <c r="AD63" s="71" t="s">
        <v>5</v>
      </c>
      <c r="AE63" s="71" t="s">
        <v>5</v>
      </c>
      <c r="AF63" s="71" t="s">
        <v>5</v>
      </c>
      <c r="AG63" s="71">
        <v>139.67044300000001</v>
      </c>
      <c r="AH63" s="71">
        <v>1255.76</v>
      </c>
      <c r="AI63" s="71">
        <v>1630.39</v>
      </c>
      <c r="AJ63" s="71">
        <v>2000.14728674</v>
      </c>
      <c r="AK63" s="171">
        <v>1677.88673126</v>
      </c>
    </row>
    <row r="64" spans="3:37" ht="39.6" customHeight="1" thickBot="1">
      <c r="C64" s="85">
        <v>47</v>
      </c>
      <c r="D64" s="70" t="s">
        <v>667</v>
      </c>
      <c r="E64" s="70" t="s">
        <v>668</v>
      </c>
      <c r="F64" s="71" t="s">
        <v>5</v>
      </c>
      <c r="G64" s="71" t="s">
        <v>5</v>
      </c>
      <c r="H64" s="71" t="s">
        <v>5</v>
      </c>
      <c r="I64" s="71" t="s">
        <v>5</v>
      </c>
      <c r="J64" s="71" t="s">
        <v>5</v>
      </c>
      <c r="K64" s="71" t="s">
        <v>5</v>
      </c>
      <c r="L64" s="71" t="s">
        <v>5</v>
      </c>
      <c r="M64" s="71" t="s">
        <v>5</v>
      </c>
      <c r="N64" s="71" t="s">
        <v>5</v>
      </c>
      <c r="O64" s="71" t="s">
        <v>5</v>
      </c>
      <c r="P64" s="71" t="s">
        <v>5</v>
      </c>
      <c r="Q64" s="71" t="s">
        <v>5</v>
      </c>
      <c r="R64" s="71" t="s">
        <v>5</v>
      </c>
      <c r="S64" s="72" t="s">
        <v>5</v>
      </c>
      <c r="T64" s="72" t="s">
        <v>5</v>
      </c>
      <c r="U64" s="71" t="s">
        <v>5</v>
      </c>
      <c r="V64" s="71">
        <v>129.5676</v>
      </c>
      <c r="W64" s="71">
        <v>238.24731540138873</v>
      </c>
      <c r="X64" s="71">
        <v>409.58335781462267</v>
      </c>
      <c r="Y64" s="71">
        <v>401.24333969228269</v>
      </c>
      <c r="Z64" s="71">
        <v>403.40483013089397</v>
      </c>
      <c r="AA64" s="71">
        <v>517.96525606</v>
      </c>
      <c r="AB64" s="71">
        <v>590.88911288500003</v>
      </c>
      <c r="AC64" s="71">
        <v>582.33250552163463</v>
      </c>
      <c r="AD64" s="71">
        <v>624.07642127999998</v>
      </c>
      <c r="AE64" s="71">
        <v>911.39815652999994</v>
      </c>
      <c r="AF64" s="71">
        <v>1013.8711537500001</v>
      </c>
      <c r="AG64" s="71">
        <v>992.67064398000002</v>
      </c>
      <c r="AH64" s="71">
        <v>1053.1400000000001</v>
      </c>
      <c r="AI64" s="71">
        <v>1060.01</v>
      </c>
      <c r="AJ64" s="71">
        <v>1783.29731107</v>
      </c>
      <c r="AK64" s="171">
        <v>1613.2792403499998</v>
      </c>
    </row>
    <row r="65" spans="3:37" ht="39.6" customHeight="1" thickBot="1">
      <c r="C65" s="85">
        <v>55</v>
      </c>
      <c r="D65" s="70" t="s">
        <v>580</v>
      </c>
      <c r="E65" s="70" t="s">
        <v>581</v>
      </c>
      <c r="F65" s="71">
        <v>1981.1</v>
      </c>
      <c r="G65" s="221">
        <v>519.67999999999995</v>
      </c>
      <c r="H65" s="71">
        <v>519.20000000000005</v>
      </c>
      <c r="I65" s="71">
        <v>519.91</v>
      </c>
      <c r="J65" s="71">
        <v>498.86577118999998</v>
      </c>
      <c r="K65" s="71">
        <v>1367.00938135</v>
      </c>
      <c r="L65" s="71">
        <v>1370.2770021475001</v>
      </c>
      <c r="M65" s="71">
        <v>1335.1178431374999</v>
      </c>
      <c r="N65" s="221">
        <v>1342.5678481</v>
      </c>
      <c r="O65" s="71">
        <v>957.22663086249986</v>
      </c>
      <c r="P65" s="71">
        <v>840.01279420228184</v>
      </c>
      <c r="Q65" s="71">
        <v>733.35605062263608</v>
      </c>
      <c r="R65" s="71">
        <v>708.43335764668154</v>
      </c>
      <c r="S65" s="72">
        <v>680.32158888342906</v>
      </c>
      <c r="T65" s="72">
        <v>1392.3814915149999</v>
      </c>
      <c r="U65" s="221">
        <v>2620.2679474217362</v>
      </c>
      <c r="V65" s="71">
        <v>3326.8595481499997</v>
      </c>
      <c r="W65" s="71">
        <v>3779.5059999999999</v>
      </c>
      <c r="X65" s="71">
        <v>4241.4470000000001</v>
      </c>
      <c r="Y65" s="71">
        <v>4355.7117816375003</v>
      </c>
      <c r="Z65" s="71">
        <v>4433.8459999999995</v>
      </c>
      <c r="AA65" s="71">
        <v>4657.4784582883894</v>
      </c>
      <c r="AB65" s="221">
        <v>5557.2223190000004</v>
      </c>
      <c r="AC65" s="71">
        <v>4010.2898690000002</v>
      </c>
      <c r="AD65" s="71">
        <v>945.705242</v>
      </c>
      <c r="AE65" s="71">
        <v>872.31729700000005</v>
      </c>
      <c r="AF65" s="71">
        <v>872.32</v>
      </c>
      <c r="AG65" s="71">
        <v>849.61382000000003</v>
      </c>
      <c r="AH65" s="71">
        <v>849.61</v>
      </c>
      <c r="AI65" s="71">
        <v>850.1</v>
      </c>
      <c r="AJ65" s="71">
        <v>1125.101948</v>
      </c>
      <c r="AK65" s="171">
        <v>1298.1018058900002</v>
      </c>
    </row>
    <row r="66" spans="3:37" ht="39.6" customHeight="1" thickBot="1">
      <c r="C66" s="85">
        <v>57</v>
      </c>
      <c r="D66" s="70" t="s">
        <v>949</v>
      </c>
      <c r="E66" s="70" t="s">
        <v>685</v>
      </c>
      <c r="F66" s="71" t="s">
        <v>5</v>
      </c>
      <c r="G66" s="221" t="s">
        <v>5</v>
      </c>
      <c r="H66" s="71" t="s">
        <v>5</v>
      </c>
      <c r="I66" s="71" t="s">
        <v>5</v>
      </c>
      <c r="J66" s="71" t="s">
        <v>5</v>
      </c>
      <c r="K66" s="71">
        <v>0</v>
      </c>
      <c r="L66" s="71">
        <v>0</v>
      </c>
      <c r="M66" s="71">
        <v>0</v>
      </c>
      <c r="N66" s="221">
        <v>78.400000000000006</v>
      </c>
      <c r="O66" s="71">
        <v>78.400000000000006</v>
      </c>
      <c r="P66" s="71">
        <v>215.4</v>
      </c>
      <c r="Q66" s="71">
        <v>159.511</v>
      </c>
      <c r="R66" s="71">
        <v>165.32064708999999</v>
      </c>
      <c r="S66" s="72">
        <v>196.96946199999999</v>
      </c>
      <c r="T66" s="72">
        <v>241.7</v>
      </c>
      <c r="U66" s="221">
        <v>322.60000000000002</v>
      </c>
      <c r="V66" s="71">
        <v>434.01848580000001</v>
      </c>
      <c r="W66" s="71">
        <v>523.5</v>
      </c>
      <c r="X66" s="71">
        <v>3631.797</v>
      </c>
      <c r="Y66" s="71">
        <v>3704.7930000000001</v>
      </c>
      <c r="Z66" s="71">
        <v>3098.0250000000005</v>
      </c>
      <c r="AA66" s="71">
        <v>3294.47</v>
      </c>
      <c r="AB66" s="221">
        <v>1009.7529999999999</v>
      </c>
      <c r="AC66" s="71">
        <v>907.37</v>
      </c>
      <c r="AD66" s="71">
        <v>917.25</v>
      </c>
      <c r="AE66" s="71">
        <v>909.03626499999996</v>
      </c>
      <c r="AF66" s="71">
        <v>1915.12</v>
      </c>
      <c r="AG66" s="71">
        <v>1697.7975740000002</v>
      </c>
      <c r="AH66" s="71">
        <v>2100.35</v>
      </c>
      <c r="AI66" s="71">
        <v>1393.44</v>
      </c>
      <c r="AJ66" s="71">
        <v>1025.22</v>
      </c>
      <c r="AK66" s="171">
        <v>1295.7616681299996</v>
      </c>
    </row>
    <row r="67" spans="3:37" ht="39.6" customHeight="1" thickBot="1">
      <c r="C67" s="85">
        <v>53</v>
      </c>
      <c r="D67" s="70" t="s">
        <v>481</v>
      </c>
      <c r="E67" s="70" t="s">
        <v>482</v>
      </c>
      <c r="F67" s="71">
        <v>564.23</v>
      </c>
      <c r="G67" s="71">
        <v>547.97</v>
      </c>
      <c r="H67" s="71">
        <v>583.15</v>
      </c>
      <c r="I67" s="71">
        <v>571.52</v>
      </c>
      <c r="J67" s="71">
        <v>569.05099999999993</v>
      </c>
      <c r="K67" s="71">
        <v>645.30700000000002</v>
      </c>
      <c r="L67" s="71">
        <v>655.36</v>
      </c>
      <c r="M67" s="71">
        <v>606.6</v>
      </c>
      <c r="N67" s="71">
        <v>625.67999999999995</v>
      </c>
      <c r="O67" s="71">
        <v>521.42430175694608</v>
      </c>
      <c r="P67" s="71">
        <v>605.47915747298259</v>
      </c>
      <c r="Q67" s="71">
        <v>679.03400000000011</v>
      </c>
      <c r="R67" s="71">
        <v>708.43674113999998</v>
      </c>
      <c r="S67" s="72">
        <v>790.99466511654202</v>
      </c>
      <c r="T67" s="72">
        <v>861.25574368999992</v>
      </c>
      <c r="U67" s="71">
        <v>918.09926730999996</v>
      </c>
      <c r="V67" s="71">
        <v>915.58203000000003</v>
      </c>
      <c r="W67" s="71">
        <v>1044.7641100000001</v>
      </c>
      <c r="X67" s="71">
        <v>943.70129999999995</v>
      </c>
      <c r="Y67" s="71">
        <v>951.53591553000001</v>
      </c>
      <c r="Z67" s="71">
        <v>884.80040400999997</v>
      </c>
      <c r="AA67" s="71">
        <v>894.75903784000013</v>
      </c>
      <c r="AB67" s="71">
        <v>973.30221709</v>
      </c>
      <c r="AC67" s="71">
        <v>905.47816330000001</v>
      </c>
      <c r="AD67" s="71">
        <v>1034.6872170899999</v>
      </c>
      <c r="AE67" s="71">
        <v>1130.415</v>
      </c>
      <c r="AF67" s="71">
        <v>1053.3503715700001</v>
      </c>
      <c r="AG67" s="71">
        <v>1074.29</v>
      </c>
      <c r="AH67" s="71">
        <v>1091.24</v>
      </c>
      <c r="AI67" s="71">
        <v>1242.0899999999999</v>
      </c>
      <c r="AJ67" s="71">
        <v>1179.53</v>
      </c>
      <c r="AK67" s="171">
        <v>1219.5</v>
      </c>
    </row>
    <row r="68" spans="3:37" ht="39.6" customHeight="1" thickBot="1">
      <c r="C68" s="85">
        <v>50</v>
      </c>
      <c r="D68" s="70" t="s">
        <v>952</v>
      </c>
      <c r="E68" s="70" t="s">
        <v>573</v>
      </c>
      <c r="F68" s="71" t="s">
        <v>5</v>
      </c>
      <c r="G68" s="71" t="s">
        <v>5</v>
      </c>
      <c r="H68" s="71" t="s">
        <v>5</v>
      </c>
      <c r="I68" s="71" t="s">
        <v>5</v>
      </c>
      <c r="J68" s="71" t="s">
        <v>5</v>
      </c>
      <c r="K68" s="71" t="s">
        <v>5</v>
      </c>
      <c r="L68" s="71" t="s">
        <v>5</v>
      </c>
      <c r="M68" s="71" t="s">
        <v>5</v>
      </c>
      <c r="N68" s="71" t="s">
        <v>5</v>
      </c>
      <c r="O68" s="71" t="s">
        <v>5</v>
      </c>
      <c r="P68" s="71" t="s">
        <v>5</v>
      </c>
      <c r="Q68" s="71" t="s">
        <v>5</v>
      </c>
      <c r="R68" s="71" t="s">
        <v>5</v>
      </c>
      <c r="S68" s="71" t="s">
        <v>5</v>
      </c>
      <c r="T68" s="71" t="s">
        <v>5</v>
      </c>
      <c r="U68" s="71" t="s">
        <v>5</v>
      </c>
      <c r="V68" s="71" t="s">
        <v>5</v>
      </c>
      <c r="W68" s="71" t="s">
        <v>5</v>
      </c>
      <c r="X68" s="71" t="s">
        <v>5</v>
      </c>
      <c r="Y68" s="71" t="s">
        <v>5</v>
      </c>
      <c r="Z68" s="71">
        <v>612.07500000000005</v>
      </c>
      <c r="AA68" s="71">
        <v>618.08000000000004</v>
      </c>
      <c r="AB68" s="71">
        <v>612.07500000000005</v>
      </c>
      <c r="AC68" s="71">
        <v>937.5</v>
      </c>
      <c r="AD68" s="71">
        <v>937.5</v>
      </c>
      <c r="AE68" s="71">
        <v>1105.628001</v>
      </c>
      <c r="AF68" s="71">
        <v>1105.6300000000001</v>
      </c>
      <c r="AG68" s="71">
        <v>1105.628001</v>
      </c>
      <c r="AH68" s="71">
        <v>1105.6300000000001</v>
      </c>
      <c r="AI68" s="71">
        <v>1345.9</v>
      </c>
      <c r="AJ68" s="71">
        <v>1345.5000000000002</v>
      </c>
      <c r="AK68" s="171">
        <v>1134.3456000000001</v>
      </c>
    </row>
    <row r="69" spans="3:37" ht="39.6" customHeight="1" thickBot="1">
      <c r="C69" s="85">
        <v>52</v>
      </c>
      <c r="D69" s="70" t="s">
        <v>548</v>
      </c>
      <c r="E69" s="70" t="s">
        <v>549</v>
      </c>
      <c r="F69" s="71">
        <v>158.49</v>
      </c>
      <c r="G69" s="71">
        <v>140.53</v>
      </c>
      <c r="H69" s="71">
        <v>160.75</v>
      </c>
      <c r="I69" s="71">
        <v>189.15</v>
      </c>
      <c r="J69" s="71">
        <v>201.41490412283312</v>
      </c>
      <c r="K69" s="71">
        <v>190.8268177091042</v>
      </c>
      <c r="L69" s="71">
        <v>188.01627905999999</v>
      </c>
      <c r="M69" s="71">
        <v>256.03300000000002</v>
      </c>
      <c r="N69" s="71">
        <v>251.38600000000002</v>
      </c>
      <c r="O69" s="71">
        <v>206.00992379895479</v>
      </c>
      <c r="P69" s="71">
        <v>232.68874832054399</v>
      </c>
      <c r="Q69" s="71">
        <v>402.94304540306314</v>
      </c>
      <c r="R69" s="71">
        <v>563.44472962659279</v>
      </c>
      <c r="S69" s="72">
        <v>859.12507375332427</v>
      </c>
      <c r="T69" s="72">
        <v>1067.313925762259</v>
      </c>
      <c r="U69" s="71">
        <v>1288.7057356374576</v>
      </c>
      <c r="V69" s="71">
        <v>1326.8915860361876</v>
      </c>
      <c r="W69" s="71">
        <v>1307.5122973599302</v>
      </c>
      <c r="X69" s="71">
        <v>1173.3906687556021</v>
      </c>
      <c r="Y69" s="71">
        <v>1083.2764804502042</v>
      </c>
      <c r="Z69" s="171">
        <v>808.73989151068395</v>
      </c>
      <c r="AA69" s="171">
        <v>696.08520972556505</v>
      </c>
      <c r="AB69" s="171">
        <v>992.08455743117815</v>
      </c>
      <c r="AC69" s="171">
        <v>1192.2637998446476</v>
      </c>
      <c r="AD69" s="171">
        <v>1290.5928140000001</v>
      </c>
      <c r="AE69" s="71">
        <v>1243.1724263800002</v>
      </c>
      <c r="AF69" s="71">
        <v>1066.5961183499999</v>
      </c>
      <c r="AG69" s="71">
        <v>1011.8512014865667</v>
      </c>
      <c r="AH69" s="71">
        <v>1026.05</v>
      </c>
      <c r="AI69" s="71">
        <v>1157.19</v>
      </c>
      <c r="AJ69" s="71">
        <v>1238.0234575500003</v>
      </c>
      <c r="AK69" s="171">
        <v>1111.9330475499999</v>
      </c>
    </row>
    <row r="70" spans="3:37" ht="39.6" customHeight="1" thickBot="1">
      <c r="C70" s="85">
        <v>56</v>
      </c>
      <c r="D70" s="70" t="s">
        <v>672</v>
      </c>
      <c r="E70" s="70" t="s">
        <v>673</v>
      </c>
      <c r="F70" s="71" t="s">
        <v>5</v>
      </c>
      <c r="G70" s="71" t="s">
        <v>5</v>
      </c>
      <c r="H70" s="71" t="s">
        <v>5</v>
      </c>
      <c r="I70" s="71" t="s">
        <v>5</v>
      </c>
      <c r="J70" s="71" t="s">
        <v>5</v>
      </c>
      <c r="K70" s="71" t="s">
        <v>5</v>
      </c>
      <c r="L70" s="71" t="s">
        <v>5</v>
      </c>
      <c r="M70" s="71" t="s">
        <v>5</v>
      </c>
      <c r="N70" s="71" t="s">
        <v>5</v>
      </c>
      <c r="O70" s="71" t="s">
        <v>5</v>
      </c>
      <c r="P70" s="71" t="s">
        <v>5</v>
      </c>
      <c r="Q70" s="71" t="s">
        <v>5</v>
      </c>
      <c r="R70" s="71" t="s">
        <v>5</v>
      </c>
      <c r="S70" s="72">
        <v>13.6975</v>
      </c>
      <c r="T70" s="72">
        <v>9.2092797999999991</v>
      </c>
      <c r="U70" s="71">
        <v>8.5343172500000009</v>
      </c>
      <c r="V70" s="71">
        <v>10.636563000000001</v>
      </c>
      <c r="W70" s="71">
        <v>169.23590213</v>
      </c>
      <c r="X70" s="71">
        <v>181.20498946865001</v>
      </c>
      <c r="Y70" s="71">
        <v>168.39640718999999</v>
      </c>
      <c r="Z70" s="71">
        <v>165.97653018999998</v>
      </c>
      <c r="AA70" s="71">
        <v>238.54</v>
      </c>
      <c r="AB70" s="71">
        <v>253.76789021000002</v>
      </c>
      <c r="AC70" s="71">
        <v>253.01955008000002</v>
      </c>
      <c r="AD70" s="71">
        <v>628.34759858000007</v>
      </c>
      <c r="AE70" s="71">
        <v>742.77909454000007</v>
      </c>
      <c r="AF70" s="71">
        <v>754.88</v>
      </c>
      <c r="AG70" s="71">
        <v>754.57694615000003</v>
      </c>
      <c r="AH70" s="71">
        <v>868.85</v>
      </c>
      <c r="AI70" s="71">
        <v>856.65</v>
      </c>
      <c r="AJ70" s="71">
        <v>1053.3699999999999</v>
      </c>
      <c r="AK70" s="171">
        <v>1109.4743999999998</v>
      </c>
    </row>
    <row r="71" spans="3:37" ht="39.6" customHeight="1" thickBot="1">
      <c r="C71" s="85">
        <v>60</v>
      </c>
      <c r="D71" s="70" t="s">
        <v>542</v>
      </c>
      <c r="E71" s="70" t="s">
        <v>543</v>
      </c>
      <c r="F71" s="71">
        <v>1123.1600000000001</v>
      </c>
      <c r="G71" s="71">
        <v>1182.5999999999999</v>
      </c>
      <c r="H71" s="71">
        <v>1149.6300000000001</v>
      </c>
      <c r="I71" s="71">
        <v>1087.08</v>
      </c>
      <c r="J71" s="71">
        <v>1141.204929</v>
      </c>
      <c r="K71" s="71">
        <v>1194.7143671693771</v>
      </c>
      <c r="L71" s="71">
        <v>1196.951184</v>
      </c>
      <c r="M71" s="71">
        <v>1165.6791840000001</v>
      </c>
      <c r="N71" s="71">
        <v>1163.5811183999999</v>
      </c>
      <c r="O71" s="71">
        <v>1410.53827</v>
      </c>
      <c r="P71" s="71">
        <v>1166.1725000000001</v>
      </c>
      <c r="Q71" s="71">
        <v>1232.9540121</v>
      </c>
      <c r="R71" s="71">
        <v>1220.5678121000001</v>
      </c>
      <c r="S71" s="72">
        <v>1011.993144</v>
      </c>
      <c r="T71" s="72">
        <v>998.27770403999989</v>
      </c>
      <c r="U71" s="71">
        <v>659.59275929</v>
      </c>
      <c r="V71" s="71">
        <v>657.5630000000001</v>
      </c>
      <c r="W71" s="71">
        <v>664.65252812999995</v>
      </c>
      <c r="X71" s="71">
        <v>691.82081399999993</v>
      </c>
      <c r="Y71" s="71">
        <v>679.68682966999995</v>
      </c>
      <c r="Z71" s="71">
        <v>653.34500044999993</v>
      </c>
      <c r="AA71" s="71">
        <v>601.08736612000007</v>
      </c>
      <c r="AB71" s="71">
        <v>290.37270939999996</v>
      </c>
      <c r="AC71" s="71">
        <v>274.13391763999994</v>
      </c>
      <c r="AD71" s="71">
        <v>109.12732589999999</v>
      </c>
      <c r="AE71" s="71">
        <v>141.56990037999998</v>
      </c>
      <c r="AF71" s="71">
        <v>200.56644799</v>
      </c>
      <c r="AG71" s="71">
        <v>345.25147278999998</v>
      </c>
      <c r="AH71" s="71">
        <v>281.82</v>
      </c>
      <c r="AI71" s="71">
        <v>12.31</v>
      </c>
      <c r="AJ71" s="71">
        <v>844.96999999999991</v>
      </c>
      <c r="AK71" s="171">
        <v>1064.75746837</v>
      </c>
    </row>
    <row r="72" spans="3:37" ht="39.6" customHeight="1" thickBot="1">
      <c r="C72" s="85">
        <v>59</v>
      </c>
      <c r="D72" s="70" t="s">
        <v>734</v>
      </c>
      <c r="E72" s="70" t="s">
        <v>965</v>
      </c>
      <c r="F72" s="71" t="s">
        <v>5</v>
      </c>
      <c r="G72" s="71" t="s">
        <v>5</v>
      </c>
      <c r="H72" s="71" t="s">
        <v>5</v>
      </c>
      <c r="I72" s="71" t="s">
        <v>5</v>
      </c>
      <c r="J72" s="71" t="s">
        <v>5</v>
      </c>
      <c r="K72" s="71" t="s">
        <v>5</v>
      </c>
      <c r="L72" s="71" t="s">
        <v>5</v>
      </c>
      <c r="M72" s="71" t="s">
        <v>5</v>
      </c>
      <c r="N72" s="71" t="s">
        <v>5</v>
      </c>
      <c r="O72" s="71" t="s">
        <v>5</v>
      </c>
      <c r="P72" s="71" t="s">
        <v>5</v>
      </c>
      <c r="Q72" s="71" t="s">
        <v>5</v>
      </c>
      <c r="R72" s="71" t="s">
        <v>5</v>
      </c>
      <c r="S72" s="71" t="s">
        <v>5</v>
      </c>
      <c r="T72" s="71" t="s">
        <v>5</v>
      </c>
      <c r="U72" s="71" t="s">
        <v>5</v>
      </c>
      <c r="V72" s="71" t="s">
        <v>5</v>
      </c>
      <c r="W72" s="71" t="s">
        <v>5</v>
      </c>
      <c r="X72" s="71" t="s">
        <v>5</v>
      </c>
      <c r="Y72" s="71" t="s">
        <v>5</v>
      </c>
      <c r="Z72" s="71">
        <v>390.11959903799999</v>
      </c>
      <c r="AA72" s="71">
        <v>395.49</v>
      </c>
      <c r="AB72" s="71">
        <v>389.2284744789041</v>
      </c>
      <c r="AC72" s="71">
        <v>403.0656344989041</v>
      </c>
      <c r="AD72" s="221">
        <v>401.36669429890401</v>
      </c>
      <c r="AE72" s="71">
        <v>725.39754519470421</v>
      </c>
      <c r="AF72" s="71">
        <v>834.57</v>
      </c>
      <c r="AG72" s="71">
        <v>899.41403387039747</v>
      </c>
      <c r="AH72" s="71">
        <v>898.2</v>
      </c>
      <c r="AI72" s="71">
        <v>900.15</v>
      </c>
      <c r="AJ72" s="71">
        <v>914.0200000000001</v>
      </c>
      <c r="AK72" s="171">
        <v>943.57960000000003</v>
      </c>
    </row>
    <row r="73" spans="3:37" ht="39.6" customHeight="1" thickBot="1">
      <c r="C73" s="85">
        <v>62</v>
      </c>
      <c r="D73" s="70" t="s">
        <v>674</v>
      </c>
      <c r="E73" s="70" t="s">
        <v>622</v>
      </c>
      <c r="F73" s="71" t="s">
        <v>5</v>
      </c>
      <c r="G73" s="71" t="s">
        <v>5</v>
      </c>
      <c r="H73" s="71" t="s">
        <v>5</v>
      </c>
      <c r="I73" s="71" t="s">
        <v>5</v>
      </c>
      <c r="J73" s="71" t="s">
        <v>5</v>
      </c>
      <c r="K73" s="71" t="s">
        <v>5</v>
      </c>
      <c r="L73" s="71" t="s">
        <v>5</v>
      </c>
      <c r="M73" s="71" t="s">
        <v>5</v>
      </c>
      <c r="N73" s="71" t="s">
        <v>5</v>
      </c>
      <c r="O73" s="71" t="s">
        <v>5</v>
      </c>
      <c r="P73" s="71" t="s">
        <v>5</v>
      </c>
      <c r="Q73" s="71" t="s">
        <v>5</v>
      </c>
      <c r="R73" s="71" t="s">
        <v>5</v>
      </c>
      <c r="S73" s="71" t="s">
        <v>5</v>
      </c>
      <c r="T73" s="71" t="s">
        <v>5</v>
      </c>
      <c r="U73" s="71" t="s">
        <v>5</v>
      </c>
      <c r="V73" s="71" t="s">
        <v>5</v>
      </c>
      <c r="W73" s="71" t="s">
        <v>5</v>
      </c>
      <c r="X73" s="71" t="s">
        <v>5</v>
      </c>
      <c r="Y73" s="71" t="s">
        <v>5</v>
      </c>
      <c r="Z73" s="71" t="s">
        <v>5</v>
      </c>
      <c r="AA73" s="71" t="s">
        <v>5</v>
      </c>
      <c r="AB73" s="71" t="s">
        <v>5</v>
      </c>
      <c r="AC73" s="71" t="s">
        <v>5</v>
      </c>
      <c r="AD73" s="221" t="s">
        <v>5</v>
      </c>
      <c r="AE73" s="71" t="s">
        <v>5</v>
      </c>
      <c r="AF73" s="71" t="s">
        <v>5</v>
      </c>
      <c r="AG73" s="71" t="s">
        <v>5</v>
      </c>
      <c r="AH73" s="71" t="s">
        <v>5</v>
      </c>
      <c r="AI73" s="71">
        <v>275.70999999999998</v>
      </c>
      <c r="AJ73" s="71">
        <v>734.29</v>
      </c>
      <c r="AK73" s="171">
        <v>844.05529999999976</v>
      </c>
    </row>
    <row r="74" spans="3:37" ht="39.6" customHeight="1" thickBot="1">
      <c r="C74" s="85">
        <v>61</v>
      </c>
      <c r="D74" s="70" t="s">
        <v>966</v>
      </c>
      <c r="E74" s="70" t="s">
        <v>689</v>
      </c>
      <c r="F74" s="71" t="s">
        <v>5</v>
      </c>
      <c r="G74" s="71" t="s">
        <v>5</v>
      </c>
      <c r="H74" s="71" t="s">
        <v>5</v>
      </c>
      <c r="I74" s="71" t="s">
        <v>5</v>
      </c>
      <c r="J74" s="71" t="s">
        <v>5</v>
      </c>
      <c r="K74" s="71" t="s">
        <v>5</v>
      </c>
      <c r="L74" s="71" t="s">
        <v>5</v>
      </c>
      <c r="M74" s="71" t="s">
        <v>5</v>
      </c>
      <c r="N74" s="71" t="s">
        <v>5</v>
      </c>
      <c r="O74" s="71" t="s">
        <v>5</v>
      </c>
      <c r="P74" s="71" t="s">
        <v>5</v>
      </c>
      <c r="Q74" s="71" t="s">
        <v>5</v>
      </c>
      <c r="R74" s="71" t="s">
        <v>5</v>
      </c>
      <c r="S74" s="71" t="s">
        <v>5</v>
      </c>
      <c r="T74" s="71" t="s">
        <v>5</v>
      </c>
      <c r="U74" s="71" t="s">
        <v>5</v>
      </c>
      <c r="V74" s="71" t="s">
        <v>5</v>
      </c>
      <c r="W74" s="71" t="s">
        <v>5</v>
      </c>
      <c r="X74" s="71" t="s">
        <v>5</v>
      </c>
      <c r="Y74" s="71" t="s">
        <v>5</v>
      </c>
      <c r="Z74" s="71">
        <v>345.068468</v>
      </c>
      <c r="AA74" s="71">
        <v>396.32136699999995</v>
      </c>
      <c r="AB74" s="71">
        <v>438.47716146999994</v>
      </c>
      <c r="AC74" s="71">
        <v>448.09145899999993</v>
      </c>
      <c r="AD74" s="71">
        <v>521.03455400000007</v>
      </c>
      <c r="AE74" s="71">
        <v>574.10441030000004</v>
      </c>
      <c r="AF74" s="71">
        <v>541.79223100000002</v>
      </c>
      <c r="AG74" s="71">
        <v>556.55269151999994</v>
      </c>
      <c r="AH74" s="71">
        <v>544.23</v>
      </c>
      <c r="AI74" s="71">
        <v>873.51</v>
      </c>
      <c r="AJ74" s="71">
        <v>840.87230440999997</v>
      </c>
      <c r="AK74" s="171">
        <v>840.16047580461998</v>
      </c>
    </row>
    <row r="75" spans="3:37" ht="39.6" customHeight="1" thickBot="1">
      <c r="C75" s="85">
        <v>54</v>
      </c>
      <c r="D75" s="70" t="s">
        <v>554</v>
      </c>
      <c r="E75" s="70" t="s">
        <v>555</v>
      </c>
      <c r="F75" s="71">
        <v>1501.27</v>
      </c>
      <c r="G75" s="71">
        <v>1417.75</v>
      </c>
      <c r="H75" s="71">
        <v>1330.88</v>
      </c>
      <c r="I75" s="71">
        <v>1169.93</v>
      </c>
      <c r="J75" s="71">
        <v>1465.3863139999999</v>
      </c>
      <c r="K75" s="71">
        <v>1423.26273915</v>
      </c>
      <c r="L75" s="71">
        <v>1645.8244350918421</v>
      </c>
      <c r="M75" s="71">
        <v>1366.1183846129998</v>
      </c>
      <c r="N75" s="71">
        <v>1203.65552923</v>
      </c>
      <c r="O75" s="71">
        <v>1176.771653337991</v>
      </c>
      <c r="P75" s="71">
        <v>1138.3584474600002</v>
      </c>
      <c r="Q75" s="71">
        <v>1224.09143567</v>
      </c>
      <c r="R75" s="71">
        <v>1199.2239690399999</v>
      </c>
      <c r="S75" s="72">
        <v>1245.2042229600002</v>
      </c>
      <c r="T75" s="72">
        <v>888.34090428000002</v>
      </c>
      <c r="U75" s="71">
        <v>868.76884439000003</v>
      </c>
      <c r="V75" s="71">
        <v>801.57943840333337</v>
      </c>
      <c r="W75" s="71">
        <v>836.96453197999995</v>
      </c>
      <c r="X75" s="71">
        <v>891.38672295000003</v>
      </c>
      <c r="Y75" s="71">
        <v>856.74894563752605</v>
      </c>
      <c r="Z75" s="71">
        <v>954.47310360999995</v>
      </c>
      <c r="AA75" s="71">
        <v>1038.606309446189</v>
      </c>
      <c r="AB75" s="71">
        <v>1007.5341833900001</v>
      </c>
      <c r="AC75" s="71">
        <v>1003.3916152030001</v>
      </c>
      <c r="AD75" s="71">
        <v>985.08548773999973</v>
      </c>
      <c r="AE75" s="71">
        <v>943.95150604645664</v>
      </c>
      <c r="AF75" s="71">
        <v>948.92647953635594</v>
      </c>
      <c r="AG75" s="71">
        <v>963.47790445114458</v>
      </c>
      <c r="AH75" s="71">
        <v>826.57</v>
      </c>
      <c r="AI75" s="71">
        <v>735.12</v>
      </c>
      <c r="AJ75" s="71">
        <v>1138.9717797500002</v>
      </c>
      <c r="AK75" s="171">
        <v>836.56267099000002</v>
      </c>
    </row>
    <row r="76" spans="3:37" ht="39.6" customHeight="1" thickBot="1">
      <c r="C76" s="85">
        <v>58</v>
      </c>
      <c r="D76" s="70" t="s">
        <v>473</v>
      </c>
      <c r="E76" s="70" t="s">
        <v>474</v>
      </c>
      <c r="F76" s="71">
        <v>46.68</v>
      </c>
      <c r="G76" s="71">
        <v>68.31</v>
      </c>
      <c r="H76" s="71">
        <v>223.27</v>
      </c>
      <c r="I76" s="71">
        <v>234.29</v>
      </c>
      <c r="J76" s="71">
        <v>436.959</v>
      </c>
      <c r="K76" s="71">
        <v>434.87</v>
      </c>
      <c r="L76" s="71">
        <v>421.72499999999997</v>
      </c>
      <c r="M76" s="71">
        <v>469.27699999999999</v>
      </c>
      <c r="N76" s="71">
        <v>864.41</v>
      </c>
      <c r="O76" s="71">
        <v>1135.155</v>
      </c>
      <c r="P76" s="71">
        <v>1118.598</v>
      </c>
      <c r="Q76" s="71">
        <v>1137.7440000000001</v>
      </c>
      <c r="R76" s="71">
        <v>1565.798</v>
      </c>
      <c r="S76" s="72">
        <v>1306.7511079999999</v>
      </c>
      <c r="T76" s="72">
        <v>1144.2988960399998</v>
      </c>
      <c r="U76" s="71">
        <v>1015.0265511499999</v>
      </c>
      <c r="V76" s="71">
        <v>995.55519144927359</v>
      </c>
      <c r="W76" s="71">
        <v>1002.3994354183419</v>
      </c>
      <c r="X76" s="71">
        <v>1030.09074725</v>
      </c>
      <c r="Y76" s="71">
        <v>730.10007472000007</v>
      </c>
      <c r="Z76" s="71">
        <v>571.51531872275746</v>
      </c>
      <c r="AA76" s="71">
        <v>853.08248741</v>
      </c>
      <c r="AB76" s="71">
        <v>885.8306066185163</v>
      </c>
      <c r="AC76" s="71">
        <v>768.51639081000008</v>
      </c>
      <c r="AD76" s="71">
        <v>757.98830228618374</v>
      </c>
      <c r="AE76" s="71">
        <v>810.38953276999996</v>
      </c>
      <c r="AF76" s="71">
        <v>716.81805734875911</v>
      </c>
      <c r="AG76" s="71">
        <v>897.67531997752496</v>
      </c>
      <c r="AH76" s="71">
        <v>741.71</v>
      </c>
      <c r="AI76" s="71">
        <v>800.98</v>
      </c>
      <c r="AJ76" s="71">
        <v>1017.69064612</v>
      </c>
      <c r="AK76" s="171">
        <v>806.384291456695</v>
      </c>
    </row>
    <row r="77" spans="3:37" ht="39.6" customHeight="1" thickBot="1">
      <c r="C77" s="85">
        <v>44</v>
      </c>
      <c r="D77" s="70" t="s">
        <v>536</v>
      </c>
      <c r="E77" s="70" t="s">
        <v>537</v>
      </c>
      <c r="F77" s="71" t="s">
        <v>5</v>
      </c>
      <c r="G77" s="71" t="s">
        <v>5</v>
      </c>
      <c r="H77" s="71" t="s">
        <v>5</v>
      </c>
      <c r="I77" s="71" t="s">
        <v>5</v>
      </c>
      <c r="J77" s="71" t="s">
        <v>5</v>
      </c>
      <c r="K77" s="71" t="s">
        <v>5</v>
      </c>
      <c r="L77" s="71" t="s">
        <v>5</v>
      </c>
      <c r="M77" s="71" t="s">
        <v>5</v>
      </c>
      <c r="N77" s="71" t="s">
        <v>5</v>
      </c>
      <c r="O77" s="71" t="s">
        <v>5</v>
      </c>
      <c r="P77" s="71" t="s">
        <v>5</v>
      </c>
      <c r="Q77" s="71" t="s">
        <v>5</v>
      </c>
      <c r="R77" s="71" t="s">
        <v>5</v>
      </c>
      <c r="S77" s="71" t="s">
        <v>5</v>
      </c>
      <c r="T77" s="71" t="s">
        <v>5</v>
      </c>
      <c r="U77" s="71" t="s">
        <v>5</v>
      </c>
      <c r="V77" s="71" t="s">
        <v>5</v>
      </c>
      <c r="W77" s="71" t="s">
        <v>5</v>
      </c>
      <c r="X77" s="71" t="s">
        <v>5</v>
      </c>
      <c r="Y77" s="71" t="s">
        <v>5</v>
      </c>
      <c r="Z77" s="71">
        <v>89.497</v>
      </c>
      <c r="AA77" s="71">
        <v>89.5</v>
      </c>
      <c r="AB77" s="71">
        <v>89.497</v>
      </c>
      <c r="AC77" s="71">
        <v>294.49400000000003</v>
      </c>
      <c r="AD77" s="71">
        <v>609.54700000000003</v>
      </c>
      <c r="AE77" s="71">
        <v>617.91600000000005</v>
      </c>
      <c r="AF77" s="71">
        <v>619.57100000000003</v>
      </c>
      <c r="AG77" s="71">
        <v>641.35500000000002</v>
      </c>
      <c r="AH77" s="71">
        <v>635.82000000000005</v>
      </c>
      <c r="AI77" s="71">
        <v>921.15</v>
      </c>
      <c r="AJ77" s="71">
        <v>1888.7232999999999</v>
      </c>
      <c r="AK77" s="171">
        <v>781.39661000000001</v>
      </c>
    </row>
    <row r="78" spans="3:37" ht="39.6" customHeight="1" thickBot="1">
      <c r="C78" s="85">
        <v>63</v>
      </c>
      <c r="D78" s="70" t="s">
        <v>1255</v>
      </c>
      <c r="E78" s="70" t="s">
        <v>728</v>
      </c>
      <c r="F78" s="71" t="s">
        <v>5</v>
      </c>
      <c r="G78" s="71" t="s">
        <v>5</v>
      </c>
      <c r="H78" s="71" t="s">
        <v>5</v>
      </c>
      <c r="I78" s="71" t="s">
        <v>5</v>
      </c>
      <c r="J78" s="71" t="s">
        <v>5</v>
      </c>
      <c r="K78" s="71" t="s">
        <v>5</v>
      </c>
      <c r="L78" s="71" t="s">
        <v>5</v>
      </c>
      <c r="M78" s="71" t="s">
        <v>5</v>
      </c>
      <c r="N78" s="71" t="s">
        <v>5</v>
      </c>
      <c r="O78" s="71" t="s">
        <v>5</v>
      </c>
      <c r="P78" s="71" t="s">
        <v>5</v>
      </c>
      <c r="Q78" s="71" t="s">
        <v>5</v>
      </c>
      <c r="R78" s="71" t="s">
        <v>5</v>
      </c>
      <c r="S78" s="71" t="s">
        <v>5</v>
      </c>
      <c r="T78" s="71" t="s">
        <v>5</v>
      </c>
      <c r="U78" s="71" t="s">
        <v>5</v>
      </c>
      <c r="V78" s="71" t="s">
        <v>5</v>
      </c>
      <c r="W78" s="71" t="s">
        <v>5</v>
      </c>
      <c r="X78" s="71" t="s">
        <v>5</v>
      </c>
      <c r="Y78" s="71" t="s">
        <v>5</v>
      </c>
      <c r="Z78" s="71" t="s">
        <v>5</v>
      </c>
      <c r="AA78" s="71" t="s">
        <v>5</v>
      </c>
      <c r="AB78" s="71" t="s">
        <v>5</v>
      </c>
      <c r="AC78" s="71" t="s">
        <v>5</v>
      </c>
      <c r="AD78" s="71" t="s">
        <v>5</v>
      </c>
      <c r="AE78" s="71" t="s">
        <v>5</v>
      </c>
      <c r="AF78" s="71">
        <v>714.93235642499985</v>
      </c>
      <c r="AG78" s="71">
        <v>739.33752082500007</v>
      </c>
      <c r="AH78" s="71">
        <v>721.02</v>
      </c>
      <c r="AI78" s="71">
        <v>733.93</v>
      </c>
      <c r="AJ78" s="71">
        <v>706.91386124999997</v>
      </c>
      <c r="AK78" s="171">
        <v>739.88290500000005</v>
      </c>
    </row>
    <row r="79" spans="3:37" ht="39.6" customHeight="1" thickBot="1">
      <c r="C79" s="85">
        <v>82</v>
      </c>
      <c r="D79" s="70" t="s">
        <v>740</v>
      </c>
      <c r="E79" s="70" t="s">
        <v>741</v>
      </c>
      <c r="F79" s="71" t="s">
        <v>5</v>
      </c>
      <c r="G79" s="71" t="s">
        <v>5</v>
      </c>
      <c r="H79" s="71" t="s">
        <v>5</v>
      </c>
      <c r="I79" s="71" t="s">
        <v>5</v>
      </c>
      <c r="J79" s="71" t="s">
        <v>5</v>
      </c>
      <c r="K79" s="71" t="s">
        <v>5</v>
      </c>
      <c r="L79" s="71" t="s">
        <v>5</v>
      </c>
      <c r="M79" s="71" t="s">
        <v>5</v>
      </c>
      <c r="N79" s="71" t="s">
        <v>5</v>
      </c>
      <c r="O79" s="71" t="s">
        <v>5</v>
      </c>
      <c r="P79" s="71" t="s">
        <v>5</v>
      </c>
      <c r="Q79" s="71" t="s">
        <v>5</v>
      </c>
      <c r="R79" s="71" t="s">
        <v>5</v>
      </c>
      <c r="S79" s="71" t="s">
        <v>5</v>
      </c>
      <c r="T79" s="71" t="s">
        <v>5</v>
      </c>
      <c r="U79" s="71" t="s">
        <v>5</v>
      </c>
      <c r="V79" s="71" t="s">
        <v>5</v>
      </c>
      <c r="W79" s="71" t="s">
        <v>5</v>
      </c>
      <c r="X79" s="71" t="s">
        <v>5</v>
      </c>
      <c r="Y79" s="71" t="s">
        <v>5</v>
      </c>
      <c r="Z79" s="71" t="s">
        <v>5</v>
      </c>
      <c r="AA79" s="71" t="s">
        <v>5</v>
      </c>
      <c r="AB79" s="71" t="s">
        <v>5</v>
      </c>
      <c r="AC79" s="71" t="s">
        <v>5</v>
      </c>
      <c r="AD79" s="71" t="s">
        <v>5</v>
      </c>
      <c r="AE79" s="71" t="s">
        <v>5</v>
      </c>
      <c r="AF79" s="71" t="s">
        <v>5</v>
      </c>
      <c r="AG79" s="71" t="s">
        <v>5</v>
      </c>
      <c r="AH79" s="71">
        <v>6.4749999999999996</v>
      </c>
      <c r="AI79" s="71">
        <v>20.329999999999998</v>
      </c>
      <c r="AJ79" s="71">
        <v>39.416543700000005</v>
      </c>
      <c r="AK79" s="171">
        <v>659.77081337000004</v>
      </c>
    </row>
    <row r="80" spans="3:37" ht="39.6" customHeight="1" thickBot="1">
      <c r="C80" s="85">
        <v>64</v>
      </c>
      <c r="D80" s="70" t="s">
        <v>1256</v>
      </c>
      <c r="E80" s="70" t="s">
        <v>623</v>
      </c>
      <c r="F80" s="71" t="s">
        <v>5</v>
      </c>
      <c r="G80" s="71" t="s">
        <v>5</v>
      </c>
      <c r="H80" s="71" t="s">
        <v>5</v>
      </c>
      <c r="I80" s="71" t="s">
        <v>5</v>
      </c>
      <c r="J80" s="71" t="s">
        <v>5</v>
      </c>
      <c r="K80" s="71">
        <v>0</v>
      </c>
      <c r="L80" s="71">
        <v>0</v>
      </c>
      <c r="M80" s="71">
        <v>0</v>
      </c>
      <c r="N80" s="71">
        <v>0</v>
      </c>
      <c r="O80" s="71">
        <v>0</v>
      </c>
      <c r="P80" s="71">
        <v>0</v>
      </c>
      <c r="Q80" s="71">
        <v>0</v>
      </c>
      <c r="R80" s="71">
        <v>0</v>
      </c>
      <c r="S80" s="72">
        <v>0</v>
      </c>
      <c r="T80" s="72">
        <v>0</v>
      </c>
      <c r="U80" s="71">
        <v>0</v>
      </c>
      <c r="V80" s="71">
        <v>0</v>
      </c>
      <c r="W80" s="71">
        <v>0</v>
      </c>
      <c r="X80" s="71">
        <v>9.4600000000000009</v>
      </c>
      <c r="Y80" s="71">
        <v>9.4600000000000009</v>
      </c>
      <c r="Z80" s="71">
        <v>9.4600000000000009</v>
      </c>
      <c r="AA80" s="71">
        <v>9.4600000000000009</v>
      </c>
      <c r="AB80" s="71">
        <v>20.76</v>
      </c>
      <c r="AC80" s="71">
        <v>28.5</v>
      </c>
      <c r="AD80" s="71">
        <v>51.228480000000005</v>
      </c>
      <c r="AE80" s="71">
        <v>56.391306999999998</v>
      </c>
      <c r="AF80" s="71">
        <v>87.35</v>
      </c>
      <c r="AG80" s="71">
        <v>336.68129252</v>
      </c>
      <c r="AH80" s="71">
        <v>399.63</v>
      </c>
      <c r="AI80" s="71">
        <v>410.78</v>
      </c>
      <c r="AJ80" s="71">
        <v>585.00220721000005</v>
      </c>
      <c r="AK80" s="171">
        <v>599.89480720999995</v>
      </c>
    </row>
    <row r="81" spans="3:37" ht="39.6" customHeight="1" thickBot="1">
      <c r="C81" s="85">
        <v>65</v>
      </c>
      <c r="D81" s="70" t="s">
        <v>487</v>
      </c>
      <c r="E81" s="70" t="s">
        <v>488</v>
      </c>
      <c r="F81" s="71" t="s">
        <v>5</v>
      </c>
      <c r="G81" s="71" t="s">
        <v>5</v>
      </c>
      <c r="H81" s="72" t="s">
        <v>5</v>
      </c>
      <c r="I81" s="72" t="s">
        <v>5</v>
      </c>
      <c r="J81" s="71" t="s">
        <v>5</v>
      </c>
      <c r="K81" s="71" t="s">
        <v>5</v>
      </c>
      <c r="L81" s="71" t="s">
        <v>5</v>
      </c>
      <c r="M81" s="71" t="s">
        <v>5</v>
      </c>
      <c r="N81" s="71" t="s">
        <v>5</v>
      </c>
      <c r="O81" s="71" t="s">
        <v>5</v>
      </c>
      <c r="P81" s="71" t="s">
        <v>5</v>
      </c>
      <c r="Q81" s="71" t="s">
        <v>5</v>
      </c>
      <c r="R81" s="71" t="s">
        <v>5</v>
      </c>
      <c r="S81" s="71" t="s">
        <v>5</v>
      </c>
      <c r="T81" s="71" t="s">
        <v>5</v>
      </c>
      <c r="U81" s="71" t="s">
        <v>5</v>
      </c>
      <c r="V81" s="71" t="s">
        <v>5</v>
      </c>
      <c r="W81" s="71" t="s">
        <v>5</v>
      </c>
      <c r="X81" s="71" t="s">
        <v>5</v>
      </c>
      <c r="Y81" s="71" t="s">
        <v>5</v>
      </c>
      <c r="Z81" s="71" t="s">
        <v>5</v>
      </c>
      <c r="AA81" s="71" t="s">
        <v>5</v>
      </c>
      <c r="AB81" s="71" t="s">
        <v>5</v>
      </c>
      <c r="AC81" s="71" t="s">
        <v>5</v>
      </c>
      <c r="AD81" s="71" t="s">
        <v>5</v>
      </c>
      <c r="AE81" s="71" t="s">
        <v>5</v>
      </c>
      <c r="AF81" s="71" t="s">
        <v>5</v>
      </c>
      <c r="AG81" s="71" t="s">
        <v>5</v>
      </c>
      <c r="AH81" s="71" t="s">
        <v>5</v>
      </c>
      <c r="AI81" s="71">
        <v>2418.75</v>
      </c>
      <c r="AJ81" s="71">
        <v>571.84134375000008</v>
      </c>
      <c r="AK81" s="171">
        <v>579.24900000000002</v>
      </c>
    </row>
    <row r="82" spans="3:37" ht="39.6" customHeight="1" thickBot="1">
      <c r="C82" s="85">
        <v>110</v>
      </c>
      <c r="D82" s="70" t="s">
        <v>1258</v>
      </c>
      <c r="E82" s="437" t="s">
        <v>863</v>
      </c>
      <c r="F82" s="303" t="s">
        <v>5</v>
      </c>
      <c r="G82" s="303" t="s">
        <v>5</v>
      </c>
      <c r="H82" s="303" t="s">
        <v>5</v>
      </c>
      <c r="I82" s="303" t="s">
        <v>5</v>
      </c>
      <c r="J82" s="303" t="s">
        <v>5</v>
      </c>
      <c r="K82" s="303" t="s">
        <v>5</v>
      </c>
      <c r="L82" s="303" t="s">
        <v>5</v>
      </c>
      <c r="M82" s="303" t="s">
        <v>5</v>
      </c>
      <c r="N82" s="303" t="s">
        <v>5</v>
      </c>
      <c r="O82" s="303" t="s">
        <v>5</v>
      </c>
      <c r="P82" s="303" t="s">
        <v>5</v>
      </c>
      <c r="Q82" s="303" t="s">
        <v>5</v>
      </c>
      <c r="R82" s="303" t="s">
        <v>5</v>
      </c>
      <c r="S82" s="303" t="s">
        <v>5</v>
      </c>
      <c r="T82" s="303" t="s">
        <v>5</v>
      </c>
      <c r="U82" s="303" t="s">
        <v>5</v>
      </c>
      <c r="V82" s="303" t="s">
        <v>5</v>
      </c>
      <c r="W82" s="303" t="s">
        <v>5</v>
      </c>
      <c r="X82" s="303" t="s">
        <v>5</v>
      </c>
      <c r="Y82" s="303" t="s">
        <v>5</v>
      </c>
      <c r="Z82" s="303" t="s">
        <v>5</v>
      </c>
      <c r="AA82" s="303" t="s">
        <v>5</v>
      </c>
      <c r="AB82" s="303" t="s">
        <v>5</v>
      </c>
      <c r="AC82" s="303" t="s">
        <v>5</v>
      </c>
      <c r="AD82" s="303" t="s">
        <v>5</v>
      </c>
      <c r="AE82" s="303" t="s">
        <v>5</v>
      </c>
      <c r="AF82" s="303" t="s">
        <v>5</v>
      </c>
      <c r="AG82" s="303" t="s">
        <v>5</v>
      </c>
      <c r="AH82" s="303" t="s">
        <v>5</v>
      </c>
      <c r="AI82" s="303" t="s">
        <v>5</v>
      </c>
      <c r="AJ82" s="303" t="s">
        <v>5</v>
      </c>
      <c r="AK82" s="171">
        <v>563.36629200000004</v>
      </c>
    </row>
    <row r="83" spans="3:37" ht="39.6" customHeight="1" thickBot="1">
      <c r="C83" s="85">
        <v>88</v>
      </c>
      <c r="D83" s="70" t="s">
        <v>1157</v>
      </c>
      <c r="E83" s="70" t="s">
        <v>1159</v>
      </c>
      <c r="F83" s="221">
        <v>0</v>
      </c>
      <c r="G83" s="221">
        <v>0</v>
      </c>
      <c r="H83" s="221">
        <v>0</v>
      </c>
      <c r="I83" s="221">
        <v>0</v>
      </c>
      <c r="J83" s="221">
        <v>550</v>
      </c>
      <c r="K83" s="221">
        <v>550</v>
      </c>
      <c r="L83" s="221">
        <v>550</v>
      </c>
      <c r="M83" s="221">
        <v>550</v>
      </c>
      <c r="N83" s="221">
        <v>550</v>
      </c>
      <c r="O83" s="221">
        <v>550</v>
      </c>
      <c r="P83" s="221">
        <v>550</v>
      </c>
      <c r="Q83" s="221">
        <v>550</v>
      </c>
      <c r="R83" s="221">
        <v>550</v>
      </c>
      <c r="S83" s="264">
        <v>550</v>
      </c>
      <c r="T83" s="264">
        <v>550</v>
      </c>
      <c r="U83" s="221">
        <v>550</v>
      </c>
      <c r="V83" s="221">
        <v>550</v>
      </c>
      <c r="W83" s="221">
        <v>550</v>
      </c>
      <c r="X83" s="221">
        <v>550</v>
      </c>
      <c r="Y83" s="221">
        <v>550</v>
      </c>
      <c r="Z83" s="221">
        <v>550</v>
      </c>
      <c r="AA83" s="221">
        <v>550</v>
      </c>
      <c r="AB83" s="221">
        <v>550</v>
      </c>
      <c r="AC83" s="221">
        <v>550</v>
      </c>
      <c r="AD83" s="221">
        <v>550</v>
      </c>
      <c r="AE83" s="71">
        <v>550</v>
      </c>
      <c r="AF83" s="71">
        <v>550</v>
      </c>
      <c r="AG83" s="71">
        <v>550</v>
      </c>
      <c r="AH83" s="71">
        <v>550</v>
      </c>
      <c r="AI83" s="71">
        <v>550</v>
      </c>
      <c r="AJ83" s="71">
        <v>550</v>
      </c>
      <c r="AK83" s="171">
        <v>550</v>
      </c>
    </row>
    <row r="84" spans="3:37" ht="39.6" customHeight="1" thickBot="1">
      <c r="C84" s="85">
        <v>86</v>
      </c>
      <c r="D84" s="70" t="s">
        <v>711</v>
      </c>
      <c r="E84" s="70" t="s">
        <v>625</v>
      </c>
      <c r="F84" s="221" t="s">
        <v>5</v>
      </c>
      <c r="G84" s="221" t="s">
        <v>5</v>
      </c>
      <c r="H84" s="221" t="s">
        <v>5</v>
      </c>
      <c r="I84" s="221" t="s">
        <v>5</v>
      </c>
      <c r="J84" s="221" t="s">
        <v>5</v>
      </c>
      <c r="K84" s="221" t="s">
        <v>5</v>
      </c>
      <c r="L84" s="221" t="s">
        <v>5</v>
      </c>
      <c r="M84" s="221" t="s">
        <v>5</v>
      </c>
      <c r="N84" s="221" t="s">
        <v>5</v>
      </c>
      <c r="O84" s="221" t="s">
        <v>5</v>
      </c>
      <c r="P84" s="221" t="s">
        <v>5</v>
      </c>
      <c r="Q84" s="221" t="s">
        <v>5</v>
      </c>
      <c r="R84" s="221" t="s">
        <v>5</v>
      </c>
      <c r="S84" s="221" t="s">
        <v>5</v>
      </c>
      <c r="T84" s="221" t="s">
        <v>5</v>
      </c>
      <c r="U84" s="221" t="s">
        <v>5</v>
      </c>
      <c r="V84" s="221" t="s">
        <v>5</v>
      </c>
      <c r="W84" s="221" t="s">
        <v>5</v>
      </c>
      <c r="X84" s="221" t="s">
        <v>5</v>
      </c>
      <c r="Y84" s="221" t="s">
        <v>5</v>
      </c>
      <c r="Z84" s="221" t="s">
        <v>5</v>
      </c>
      <c r="AA84" s="221" t="s">
        <v>5</v>
      </c>
      <c r="AB84" s="221" t="s">
        <v>5</v>
      </c>
      <c r="AC84" s="221" t="s">
        <v>5</v>
      </c>
      <c r="AD84" s="221" t="s">
        <v>5</v>
      </c>
      <c r="AE84" s="221" t="s">
        <v>5</v>
      </c>
      <c r="AF84" s="71" t="s">
        <v>5</v>
      </c>
      <c r="AG84" s="71" t="s">
        <v>5</v>
      </c>
      <c r="AH84" s="71" t="s">
        <v>5</v>
      </c>
      <c r="AI84" s="71" t="s">
        <v>5</v>
      </c>
      <c r="AJ84" s="71">
        <v>371.29</v>
      </c>
      <c r="AK84" s="171">
        <v>503.18911700000001</v>
      </c>
    </row>
    <row r="85" spans="3:37" ht="39.6" customHeight="1" thickBot="1">
      <c r="C85" s="85">
        <v>66</v>
      </c>
      <c r="D85" s="70" t="s">
        <v>762</v>
      </c>
      <c r="E85" s="70" t="s">
        <v>472</v>
      </c>
      <c r="F85" s="221">
        <v>282.85000000000002</v>
      </c>
      <c r="G85" s="221">
        <v>714.1</v>
      </c>
      <c r="H85" s="221">
        <v>714.1</v>
      </c>
      <c r="I85" s="221">
        <v>714.1</v>
      </c>
      <c r="J85" s="221">
        <v>690.1147565</v>
      </c>
      <c r="K85" s="221">
        <v>690.1147565</v>
      </c>
      <c r="L85" s="221">
        <v>690.1147565</v>
      </c>
      <c r="M85" s="221">
        <v>660.11275650000005</v>
      </c>
      <c r="N85" s="221">
        <v>601.98775650000005</v>
      </c>
      <c r="O85" s="221">
        <v>601.98775650000005</v>
      </c>
      <c r="P85" s="221">
        <v>601.98775650000005</v>
      </c>
      <c r="Q85" s="221">
        <v>601.98500000000001</v>
      </c>
      <c r="R85" s="221">
        <v>553.69499999999994</v>
      </c>
      <c r="S85" s="264">
        <v>543.68217969</v>
      </c>
      <c r="T85" s="264">
        <v>711</v>
      </c>
      <c r="U85" s="221">
        <v>711</v>
      </c>
      <c r="V85" s="221">
        <v>738</v>
      </c>
      <c r="W85" s="221">
        <v>738</v>
      </c>
      <c r="X85" s="221">
        <v>764.625</v>
      </c>
      <c r="Y85" s="221">
        <v>739.5</v>
      </c>
      <c r="Z85" s="221">
        <v>628.13416825178501</v>
      </c>
      <c r="AA85" s="221">
        <v>739.5</v>
      </c>
      <c r="AB85" s="221">
        <v>599.68411085224898</v>
      </c>
      <c r="AC85" s="221">
        <v>599.68411085224898</v>
      </c>
      <c r="AD85" s="221">
        <v>550.81846077933403</v>
      </c>
      <c r="AE85" s="221">
        <v>546.20517451803232</v>
      </c>
      <c r="AF85" s="71">
        <v>474.88</v>
      </c>
      <c r="AG85" s="71">
        <v>474.879918103759</v>
      </c>
      <c r="AH85" s="71">
        <v>379.15</v>
      </c>
      <c r="AI85" s="71">
        <v>379.15</v>
      </c>
      <c r="AJ85" s="71">
        <v>477.97</v>
      </c>
      <c r="AK85" s="171">
        <v>479.57209999999998</v>
      </c>
    </row>
    <row r="86" spans="3:37" ht="39.6" customHeight="1" thickBot="1">
      <c r="C86" s="85">
        <v>68</v>
      </c>
      <c r="D86" s="70" t="s">
        <v>738</v>
      </c>
      <c r="E86" s="70" t="s">
        <v>569</v>
      </c>
      <c r="F86" s="71">
        <v>2287.1</v>
      </c>
      <c r="G86" s="71">
        <v>2287.1</v>
      </c>
      <c r="H86" s="71">
        <v>1416.28</v>
      </c>
      <c r="I86" s="71">
        <v>1362.61</v>
      </c>
      <c r="J86" s="71">
        <v>1362.6075000000001</v>
      </c>
      <c r="K86" s="71">
        <v>1308.7674999999999</v>
      </c>
      <c r="L86" s="71">
        <v>753.71749999999997</v>
      </c>
      <c r="M86" s="71">
        <v>497.34750000000003</v>
      </c>
      <c r="N86" s="71">
        <v>216.48750000000001</v>
      </c>
      <c r="O86" s="71">
        <v>216.48750000000001</v>
      </c>
      <c r="P86" s="71">
        <v>189.60750000000002</v>
      </c>
      <c r="Q86" s="71">
        <v>196.28749999999999</v>
      </c>
      <c r="R86" s="71">
        <v>194.08750000000001</v>
      </c>
      <c r="S86" s="72">
        <v>184.83449999999999</v>
      </c>
      <c r="T86" s="72">
        <v>11.3</v>
      </c>
      <c r="U86" s="71">
        <v>9.92</v>
      </c>
      <c r="V86" s="71">
        <v>9.2140000000000004</v>
      </c>
      <c r="W86" s="71">
        <v>9.2140000000000004</v>
      </c>
      <c r="X86" s="71">
        <v>9.0926609999999997</v>
      </c>
      <c r="Y86" s="71">
        <v>9.0176999999999996</v>
      </c>
      <c r="Z86" s="71">
        <v>9.0176999999999996</v>
      </c>
      <c r="AA86" s="71">
        <v>8.99</v>
      </c>
      <c r="AB86" s="71">
        <v>8.9157659999999996</v>
      </c>
      <c r="AC86" s="71">
        <v>8.8996630000000003</v>
      </c>
      <c r="AD86" s="71">
        <v>8.8697590000000002</v>
      </c>
      <c r="AE86" s="71">
        <v>8.8157079499999966</v>
      </c>
      <c r="AF86" s="71">
        <v>8.75</v>
      </c>
      <c r="AG86" s="72">
        <v>8.68</v>
      </c>
      <c r="AH86" s="72">
        <v>356.25</v>
      </c>
      <c r="AI86" s="71">
        <v>435</v>
      </c>
      <c r="AJ86" s="71">
        <v>435</v>
      </c>
      <c r="AK86" s="171">
        <v>435</v>
      </c>
    </row>
    <row r="87" spans="3:37" ht="39.6" customHeight="1" thickBot="1">
      <c r="C87" s="85">
        <v>69</v>
      </c>
      <c r="D87" s="70" t="s">
        <v>479</v>
      </c>
      <c r="E87" s="70" t="s">
        <v>480</v>
      </c>
      <c r="F87" s="71">
        <v>655.78</v>
      </c>
      <c r="G87" s="71">
        <v>721.19</v>
      </c>
      <c r="H87" s="71">
        <v>919.79</v>
      </c>
      <c r="I87" s="71">
        <v>1043.3599999999999</v>
      </c>
      <c r="J87" s="71">
        <v>1060.0540308</v>
      </c>
      <c r="K87" s="71">
        <v>1257.8746057400001</v>
      </c>
      <c r="L87" s="71">
        <v>1259.0723399999999</v>
      </c>
      <c r="M87" s="71">
        <v>1060.6244131175001</v>
      </c>
      <c r="N87" s="71">
        <v>567.66369900000007</v>
      </c>
      <c r="O87" s="71">
        <v>399.91272491022937</v>
      </c>
      <c r="P87" s="71">
        <v>381.21450000000004</v>
      </c>
      <c r="Q87" s="71">
        <v>392.70349500000003</v>
      </c>
      <c r="R87" s="71">
        <v>406.00132161493417</v>
      </c>
      <c r="S87" s="72">
        <v>410.80366161249998</v>
      </c>
      <c r="T87" s="72">
        <v>408.015164325</v>
      </c>
      <c r="U87" s="71">
        <v>453.54811397500004</v>
      </c>
      <c r="V87" s="71">
        <v>395.18611906499996</v>
      </c>
      <c r="W87" s="71">
        <v>436.1414548875</v>
      </c>
      <c r="X87" s="71">
        <v>365.85664337000003</v>
      </c>
      <c r="Y87" s="71">
        <v>344.10974653250003</v>
      </c>
      <c r="Z87" s="71">
        <v>306.65416457499998</v>
      </c>
      <c r="AA87" s="71">
        <v>328.4745453475</v>
      </c>
      <c r="AB87" s="71">
        <v>341.64932888500005</v>
      </c>
      <c r="AC87" s="71">
        <v>328.33883874139997</v>
      </c>
      <c r="AD87" s="71">
        <v>336.57918720999999</v>
      </c>
      <c r="AE87" s="71">
        <v>465.17096058999999</v>
      </c>
      <c r="AF87" s="71">
        <v>432.25722200000001</v>
      </c>
      <c r="AG87" s="71">
        <v>440.55907099999996</v>
      </c>
      <c r="AH87" s="71">
        <v>441.92</v>
      </c>
      <c r="AI87" s="71">
        <v>454.06</v>
      </c>
      <c r="AJ87" s="71">
        <v>429.81160499999999</v>
      </c>
      <c r="AK87" s="171">
        <v>434.97333600000002</v>
      </c>
    </row>
    <row r="88" spans="3:37" ht="39.6" customHeight="1" thickBot="1">
      <c r="C88" s="85">
        <v>67</v>
      </c>
      <c r="D88" s="70" t="s">
        <v>1257</v>
      </c>
      <c r="E88" s="70" t="s">
        <v>710</v>
      </c>
      <c r="F88" s="71" t="s">
        <v>5</v>
      </c>
      <c r="G88" s="71" t="s">
        <v>5</v>
      </c>
      <c r="H88" s="71" t="s">
        <v>5</v>
      </c>
      <c r="I88" s="71" t="s">
        <v>5</v>
      </c>
      <c r="J88" s="71" t="s">
        <v>5</v>
      </c>
      <c r="K88" s="71" t="s">
        <v>5</v>
      </c>
      <c r="L88" s="71" t="s">
        <v>5</v>
      </c>
      <c r="M88" s="71" t="s">
        <v>5</v>
      </c>
      <c r="N88" s="71" t="s">
        <v>5</v>
      </c>
      <c r="O88" s="71" t="s">
        <v>5</v>
      </c>
      <c r="P88" s="71" t="s">
        <v>5</v>
      </c>
      <c r="Q88" s="71" t="s">
        <v>5</v>
      </c>
      <c r="R88" s="71" t="s">
        <v>5</v>
      </c>
      <c r="S88" s="71" t="s">
        <v>5</v>
      </c>
      <c r="T88" s="71" t="s">
        <v>5</v>
      </c>
      <c r="U88" s="71" t="s">
        <v>5</v>
      </c>
      <c r="V88" s="71" t="s">
        <v>5</v>
      </c>
      <c r="W88" s="71" t="s">
        <v>5</v>
      </c>
      <c r="X88" s="71" t="s">
        <v>5</v>
      </c>
      <c r="Y88" s="71" t="s">
        <v>5</v>
      </c>
      <c r="Z88" s="71" t="s">
        <v>5</v>
      </c>
      <c r="AA88" s="71" t="s">
        <v>5</v>
      </c>
      <c r="AB88" s="71" t="s">
        <v>5</v>
      </c>
      <c r="AC88" s="71" t="s">
        <v>5</v>
      </c>
      <c r="AD88" s="71" t="s">
        <v>5</v>
      </c>
      <c r="AE88" s="71" t="s">
        <v>5</v>
      </c>
      <c r="AF88" s="71" t="s">
        <v>5</v>
      </c>
      <c r="AG88" s="71">
        <v>59.97</v>
      </c>
      <c r="AH88" s="71">
        <v>59.69</v>
      </c>
      <c r="AI88" s="71">
        <v>370.15</v>
      </c>
      <c r="AJ88" s="71">
        <v>476.91999999999996</v>
      </c>
      <c r="AK88" s="71">
        <v>408.40470000000005</v>
      </c>
    </row>
    <row r="89" spans="3:37" ht="39.6" customHeight="1" thickBot="1">
      <c r="C89" s="85">
        <v>70</v>
      </c>
      <c r="D89" s="70" t="s">
        <v>950</v>
      </c>
      <c r="E89" s="70" t="s">
        <v>750</v>
      </c>
      <c r="F89" s="71" t="s">
        <v>5</v>
      </c>
      <c r="G89" s="71" t="s">
        <v>5</v>
      </c>
      <c r="H89" s="71" t="s">
        <v>5</v>
      </c>
      <c r="I89" s="71" t="s">
        <v>5</v>
      </c>
      <c r="J89" s="71" t="s">
        <v>5</v>
      </c>
      <c r="K89" s="71" t="s">
        <v>5</v>
      </c>
      <c r="L89" s="71" t="s">
        <v>5</v>
      </c>
      <c r="M89" s="71" t="s">
        <v>5</v>
      </c>
      <c r="N89" s="71" t="s">
        <v>5</v>
      </c>
      <c r="O89" s="71" t="s">
        <v>5</v>
      </c>
      <c r="P89" s="71" t="s">
        <v>5</v>
      </c>
      <c r="Q89" s="71" t="s">
        <v>5</v>
      </c>
      <c r="R89" s="71" t="s">
        <v>5</v>
      </c>
      <c r="S89" s="71" t="s">
        <v>5</v>
      </c>
      <c r="T89" s="71" t="s">
        <v>5</v>
      </c>
      <c r="U89" s="71" t="s">
        <v>5</v>
      </c>
      <c r="V89" s="71" t="s">
        <v>5</v>
      </c>
      <c r="W89" s="71" t="s">
        <v>5</v>
      </c>
      <c r="X89" s="71" t="s">
        <v>5</v>
      </c>
      <c r="Y89" s="71" t="s">
        <v>5</v>
      </c>
      <c r="Z89" s="71" t="s">
        <v>5</v>
      </c>
      <c r="AA89" s="71" t="s">
        <v>5</v>
      </c>
      <c r="AB89" s="71" t="s">
        <v>5</v>
      </c>
      <c r="AC89" s="71" t="s">
        <v>5</v>
      </c>
      <c r="AD89" s="71">
        <v>98.68</v>
      </c>
      <c r="AE89" s="71">
        <v>96.102479310000007</v>
      </c>
      <c r="AF89" s="171">
        <v>150.41999999999999</v>
      </c>
      <c r="AG89" s="171">
        <v>137.85548230418766</v>
      </c>
      <c r="AH89" s="71">
        <v>266.7</v>
      </c>
      <c r="AI89" s="71">
        <v>271.45</v>
      </c>
      <c r="AJ89" s="71">
        <v>405.56099999999998</v>
      </c>
      <c r="AK89" s="171">
        <v>385.58871547660004</v>
      </c>
    </row>
    <row r="90" spans="3:37" ht="39.6" customHeight="1" thickBot="1">
      <c r="C90" s="85">
        <v>73</v>
      </c>
      <c r="D90" s="70" t="s">
        <v>466</v>
      </c>
      <c r="E90" s="70" t="s">
        <v>467</v>
      </c>
      <c r="F90" s="71">
        <v>467.6</v>
      </c>
      <c r="G90" s="71">
        <v>408.12</v>
      </c>
      <c r="H90" s="71">
        <v>394.67</v>
      </c>
      <c r="I90" s="71">
        <v>391.12</v>
      </c>
      <c r="J90" s="71">
        <v>403.26339120814544</v>
      </c>
      <c r="K90" s="71">
        <v>451.65055163034782</v>
      </c>
      <c r="L90" s="71">
        <v>445.66809800000004</v>
      </c>
      <c r="M90" s="71">
        <v>447.56760998000004</v>
      </c>
      <c r="N90" s="71">
        <v>445.66944000000001</v>
      </c>
      <c r="O90" s="71">
        <v>267.89323175000004</v>
      </c>
      <c r="P90" s="71">
        <v>240.73569823</v>
      </c>
      <c r="Q90" s="71">
        <v>240.54778828999997</v>
      </c>
      <c r="R90" s="71">
        <v>240.80549248000003</v>
      </c>
      <c r="S90" s="72">
        <v>242.45938042999998</v>
      </c>
      <c r="T90" s="72">
        <v>456.90399244333298</v>
      </c>
      <c r="U90" s="71">
        <v>448.259768333333</v>
      </c>
      <c r="V90" s="71">
        <v>448.259768333333</v>
      </c>
      <c r="W90" s="71">
        <v>391.00111938000003</v>
      </c>
      <c r="X90" s="71">
        <v>391.17133454999998</v>
      </c>
      <c r="Y90" s="71">
        <v>391.04363351207303</v>
      </c>
      <c r="Z90" s="71">
        <v>547.74538460999997</v>
      </c>
      <c r="AA90" s="71">
        <v>554.91845669000008</v>
      </c>
      <c r="AB90" s="71">
        <v>571.98353956000005</v>
      </c>
      <c r="AC90" s="71">
        <v>570.18109075999996</v>
      </c>
      <c r="AD90" s="71">
        <v>572.24977293000006</v>
      </c>
      <c r="AE90" s="71">
        <v>569.18382774999998</v>
      </c>
      <c r="AF90" s="71">
        <v>471.68296469000001</v>
      </c>
      <c r="AG90" s="71">
        <v>452.64475134999998</v>
      </c>
      <c r="AH90" s="71">
        <v>462.2</v>
      </c>
      <c r="AI90" s="71">
        <v>458.96</v>
      </c>
      <c r="AJ90" s="71">
        <v>324.11</v>
      </c>
      <c r="AK90" s="171">
        <v>371.57119999999998</v>
      </c>
    </row>
    <row r="91" spans="3:37" ht="39.6" customHeight="1" thickBot="1">
      <c r="C91" s="85">
        <v>72</v>
      </c>
      <c r="D91" s="70" t="s">
        <v>540</v>
      </c>
      <c r="E91" s="70" t="s">
        <v>541</v>
      </c>
      <c r="F91" s="71" t="s">
        <v>5</v>
      </c>
      <c r="G91" s="71" t="s">
        <v>5</v>
      </c>
      <c r="H91" s="71" t="s">
        <v>5</v>
      </c>
      <c r="I91" s="71" t="s">
        <v>5</v>
      </c>
      <c r="J91" s="71" t="s">
        <v>5</v>
      </c>
      <c r="K91" s="71" t="s">
        <v>5</v>
      </c>
      <c r="L91" s="71" t="s">
        <v>5</v>
      </c>
      <c r="M91" s="71" t="s">
        <v>5</v>
      </c>
      <c r="N91" s="71" t="s">
        <v>5</v>
      </c>
      <c r="O91" s="71" t="s">
        <v>5</v>
      </c>
      <c r="P91" s="71" t="s">
        <v>5</v>
      </c>
      <c r="Q91" s="71" t="s">
        <v>5</v>
      </c>
      <c r="R91" s="71" t="s">
        <v>5</v>
      </c>
      <c r="S91" s="72" t="s">
        <v>5</v>
      </c>
      <c r="T91" s="72" t="s">
        <v>5</v>
      </c>
      <c r="U91" s="71" t="s">
        <v>5</v>
      </c>
      <c r="V91" s="71" t="s">
        <v>5</v>
      </c>
      <c r="W91" s="71">
        <v>90</v>
      </c>
      <c r="X91" s="71">
        <v>97.001000000000005</v>
      </c>
      <c r="Y91" s="71">
        <v>90</v>
      </c>
      <c r="Z91" s="71">
        <v>328.79067417999994</v>
      </c>
      <c r="AA91" s="71">
        <v>353.43</v>
      </c>
      <c r="AB91" s="71">
        <v>467.22592300999997</v>
      </c>
      <c r="AC91" s="71">
        <v>465.01212778000001</v>
      </c>
      <c r="AD91" s="71">
        <v>457.70183572000002</v>
      </c>
      <c r="AE91" s="71">
        <v>523.69723044999989</v>
      </c>
      <c r="AF91" s="71">
        <v>600.16571428999998</v>
      </c>
      <c r="AG91" s="71">
        <v>614.50535362000005</v>
      </c>
      <c r="AH91" s="71">
        <v>591.07000000000005</v>
      </c>
      <c r="AI91" s="71">
        <v>630.66</v>
      </c>
      <c r="AJ91" s="71">
        <v>344.09</v>
      </c>
      <c r="AK91" s="171">
        <v>354.39834734999999</v>
      </c>
    </row>
    <row r="92" spans="3:37" ht="39.6" customHeight="1" thickBot="1">
      <c r="C92" s="85">
        <v>74</v>
      </c>
      <c r="D92" s="70" t="s">
        <v>699</v>
      </c>
      <c r="E92" s="70" t="s">
        <v>700</v>
      </c>
      <c r="F92" s="71" t="s">
        <v>5</v>
      </c>
      <c r="G92" s="71" t="s">
        <v>5</v>
      </c>
      <c r="H92" s="71" t="s">
        <v>5</v>
      </c>
      <c r="I92" s="71" t="s">
        <v>5</v>
      </c>
      <c r="J92" s="71" t="s">
        <v>5</v>
      </c>
      <c r="K92" s="71" t="s">
        <v>5</v>
      </c>
      <c r="L92" s="71" t="s">
        <v>5</v>
      </c>
      <c r="M92" s="71" t="s">
        <v>5</v>
      </c>
      <c r="N92" s="71" t="s">
        <v>5</v>
      </c>
      <c r="O92" s="71" t="s">
        <v>5</v>
      </c>
      <c r="P92" s="71" t="s">
        <v>5</v>
      </c>
      <c r="Q92" s="71" t="s">
        <v>5</v>
      </c>
      <c r="R92" s="71" t="s">
        <v>5</v>
      </c>
      <c r="S92" s="71" t="s">
        <v>5</v>
      </c>
      <c r="T92" s="71" t="s">
        <v>5</v>
      </c>
      <c r="U92" s="71" t="s">
        <v>5</v>
      </c>
      <c r="V92" s="71" t="s">
        <v>5</v>
      </c>
      <c r="W92" s="71" t="s">
        <v>5</v>
      </c>
      <c r="X92" s="71" t="s">
        <v>5</v>
      </c>
      <c r="Y92" s="71" t="s">
        <v>5</v>
      </c>
      <c r="Z92" s="71" t="s">
        <v>5</v>
      </c>
      <c r="AA92" s="71" t="s">
        <v>5</v>
      </c>
      <c r="AB92" s="71" t="s">
        <v>5</v>
      </c>
      <c r="AC92" s="71" t="s">
        <v>5</v>
      </c>
      <c r="AD92" s="71" t="s">
        <v>5</v>
      </c>
      <c r="AE92" s="71" t="s">
        <v>5</v>
      </c>
      <c r="AF92" s="71" t="s">
        <v>5</v>
      </c>
      <c r="AG92" s="71">
        <v>78.06</v>
      </c>
      <c r="AH92" s="71">
        <v>0</v>
      </c>
      <c r="AI92" s="71">
        <v>283.85000000000002</v>
      </c>
      <c r="AJ92" s="71">
        <v>251.04</v>
      </c>
      <c r="AK92" s="171">
        <v>292.57</v>
      </c>
    </row>
    <row r="93" spans="3:37" ht="39.6" customHeight="1" thickBot="1">
      <c r="C93" s="85">
        <v>89</v>
      </c>
      <c r="D93" s="70" t="s">
        <v>800</v>
      </c>
      <c r="E93" s="70" t="s">
        <v>801</v>
      </c>
      <c r="F93" s="71">
        <v>284</v>
      </c>
      <c r="G93" s="71">
        <v>284</v>
      </c>
      <c r="H93" s="71">
        <v>284</v>
      </c>
      <c r="I93" s="71">
        <v>284</v>
      </c>
      <c r="J93" s="71">
        <v>255</v>
      </c>
      <c r="K93" s="71">
        <v>255</v>
      </c>
      <c r="L93" s="71">
        <v>255</v>
      </c>
      <c r="M93" s="71">
        <v>255</v>
      </c>
      <c r="N93" s="71">
        <v>255</v>
      </c>
      <c r="O93" s="71">
        <v>255</v>
      </c>
      <c r="P93" s="71">
        <v>255</v>
      </c>
      <c r="Q93" s="71">
        <v>255</v>
      </c>
      <c r="R93" s="71">
        <v>255</v>
      </c>
      <c r="S93" s="72">
        <v>255</v>
      </c>
      <c r="T93" s="72">
        <v>255</v>
      </c>
      <c r="U93" s="71">
        <v>255</v>
      </c>
      <c r="V93" s="71">
        <v>255</v>
      </c>
      <c r="W93" s="71">
        <v>255</v>
      </c>
      <c r="X93" s="71">
        <v>255</v>
      </c>
      <c r="Y93" s="71">
        <v>255</v>
      </c>
      <c r="Z93" s="71">
        <v>255</v>
      </c>
      <c r="AA93" s="71">
        <v>255</v>
      </c>
      <c r="AB93" s="71">
        <v>255</v>
      </c>
      <c r="AC93" s="71">
        <v>255</v>
      </c>
      <c r="AD93" s="71">
        <v>255</v>
      </c>
      <c r="AE93" s="71">
        <v>255</v>
      </c>
      <c r="AF93" s="71">
        <v>255</v>
      </c>
      <c r="AG93" s="71">
        <v>255</v>
      </c>
      <c r="AH93" s="71">
        <v>255</v>
      </c>
      <c r="AI93" s="71">
        <v>255</v>
      </c>
      <c r="AJ93" s="71">
        <v>255</v>
      </c>
      <c r="AK93" s="171">
        <v>255</v>
      </c>
    </row>
    <row r="94" spans="3:37" ht="39.6" customHeight="1" thickBot="1">
      <c r="C94" s="85">
        <v>76</v>
      </c>
      <c r="D94" s="70" t="s">
        <v>967</v>
      </c>
      <c r="E94" s="70" t="s">
        <v>737</v>
      </c>
      <c r="F94" s="71" t="s">
        <v>5</v>
      </c>
      <c r="G94" s="71" t="s">
        <v>5</v>
      </c>
      <c r="H94" s="71" t="s">
        <v>5</v>
      </c>
      <c r="I94" s="71" t="s">
        <v>5</v>
      </c>
      <c r="J94" s="71" t="s">
        <v>5</v>
      </c>
      <c r="K94" s="71" t="s">
        <v>5</v>
      </c>
      <c r="L94" s="71" t="s">
        <v>5</v>
      </c>
      <c r="M94" s="71" t="s">
        <v>5</v>
      </c>
      <c r="N94" s="71" t="s">
        <v>5</v>
      </c>
      <c r="O94" s="71" t="s">
        <v>5</v>
      </c>
      <c r="P94" s="71" t="s">
        <v>5</v>
      </c>
      <c r="Q94" s="71" t="s">
        <v>5</v>
      </c>
      <c r="R94" s="71" t="s">
        <v>5</v>
      </c>
      <c r="S94" s="71" t="s">
        <v>5</v>
      </c>
      <c r="T94" s="71" t="s">
        <v>5</v>
      </c>
      <c r="U94" s="71" t="s">
        <v>5</v>
      </c>
      <c r="V94" s="71" t="s">
        <v>5</v>
      </c>
      <c r="W94" s="71" t="s">
        <v>5</v>
      </c>
      <c r="X94" s="71" t="s">
        <v>5</v>
      </c>
      <c r="Y94" s="71" t="s">
        <v>5</v>
      </c>
      <c r="Z94" s="71">
        <v>51.531999999999996</v>
      </c>
      <c r="AA94" s="71">
        <v>53.69</v>
      </c>
      <c r="AB94" s="71">
        <v>158.29449740753901</v>
      </c>
      <c r="AC94" s="71">
        <v>161.481268</v>
      </c>
      <c r="AD94" s="71">
        <v>158.29058499999999</v>
      </c>
      <c r="AE94" s="71">
        <v>158.00800000000001</v>
      </c>
      <c r="AF94" s="71">
        <v>158.58000000000001</v>
      </c>
      <c r="AG94" s="71">
        <v>159.34</v>
      </c>
      <c r="AH94" s="71">
        <v>158.03</v>
      </c>
      <c r="AI94" s="71">
        <v>202.1</v>
      </c>
      <c r="AJ94" s="71">
        <v>203.95</v>
      </c>
      <c r="AK94" s="171">
        <v>222.58620000000002</v>
      </c>
    </row>
    <row r="95" spans="3:37" ht="39.6" customHeight="1" thickBot="1">
      <c r="C95" s="85">
        <v>75</v>
      </c>
      <c r="D95" s="70" t="s">
        <v>746</v>
      </c>
      <c r="E95" s="70" t="s">
        <v>747</v>
      </c>
      <c r="F95" s="71" t="s">
        <v>5</v>
      </c>
      <c r="G95" s="71" t="s">
        <v>5</v>
      </c>
      <c r="H95" s="71" t="s">
        <v>5</v>
      </c>
      <c r="I95" s="71" t="s">
        <v>5</v>
      </c>
      <c r="J95" s="71" t="s">
        <v>5</v>
      </c>
      <c r="K95" s="71" t="s">
        <v>5</v>
      </c>
      <c r="L95" s="71" t="s">
        <v>5</v>
      </c>
      <c r="M95" s="71" t="s">
        <v>5</v>
      </c>
      <c r="N95" s="71" t="s">
        <v>5</v>
      </c>
      <c r="O95" s="71" t="s">
        <v>5</v>
      </c>
      <c r="P95" s="71" t="s">
        <v>5</v>
      </c>
      <c r="Q95" s="71">
        <v>56.25</v>
      </c>
      <c r="R95" s="71">
        <v>56.25</v>
      </c>
      <c r="S95" s="72">
        <v>56.25</v>
      </c>
      <c r="T95" s="72">
        <v>67.75</v>
      </c>
      <c r="U95" s="71">
        <v>67.75</v>
      </c>
      <c r="V95" s="71">
        <v>67.75</v>
      </c>
      <c r="W95" s="71">
        <v>73.75</v>
      </c>
      <c r="X95" s="71">
        <v>82.2</v>
      </c>
      <c r="Y95" s="71">
        <v>84.9</v>
      </c>
      <c r="Z95" s="71">
        <v>84.9</v>
      </c>
      <c r="AA95" s="71">
        <v>94.32</v>
      </c>
      <c r="AB95" s="71">
        <v>129.351</v>
      </c>
      <c r="AC95" s="71">
        <v>129.351</v>
      </c>
      <c r="AD95" s="71">
        <v>147.30568976783729</v>
      </c>
      <c r="AE95" s="71">
        <v>145.31053671799998</v>
      </c>
      <c r="AF95" s="71">
        <v>166.94</v>
      </c>
      <c r="AG95" s="221">
        <v>182.701504462</v>
      </c>
      <c r="AH95" s="71">
        <v>192.18</v>
      </c>
      <c r="AI95" s="71">
        <v>247.55</v>
      </c>
      <c r="AJ95" s="71">
        <v>208.68</v>
      </c>
      <c r="AK95" s="171">
        <v>208.68509999999998</v>
      </c>
    </row>
    <row r="96" spans="3:37" ht="39.6" customHeight="1" thickBot="1">
      <c r="C96" s="85">
        <v>94</v>
      </c>
      <c r="D96" s="70" t="s">
        <v>654</v>
      </c>
      <c r="E96" s="70" t="s">
        <v>655</v>
      </c>
      <c r="F96" s="71" t="s">
        <v>5</v>
      </c>
      <c r="G96" s="71" t="s">
        <v>5</v>
      </c>
      <c r="H96" s="71" t="s">
        <v>5</v>
      </c>
      <c r="I96" s="71" t="s">
        <v>5</v>
      </c>
      <c r="J96" s="71" t="s">
        <v>5</v>
      </c>
      <c r="K96" s="71" t="s">
        <v>5</v>
      </c>
      <c r="L96" s="71" t="s">
        <v>5</v>
      </c>
      <c r="M96" s="71" t="s">
        <v>5</v>
      </c>
      <c r="N96" s="71" t="s">
        <v>5</v>
      </c>
      <c r="O96" s="71" t="s">
        <v>5</v>
      </c>
      <c r="P96" s="71" t="s">
        <v>5</v>
      </c>
      <c r="Q96" s="71" t="s">
        <v>5</v>
      </c>
      <c r="R96" s="71" t="s">
        <v>5</v>
      </c>
      <c r="S96" s="71" t="s">
        <v>5</v>
      </c>
      <c r="T96" s="71" t="s">
        <v>5</v>
      </c>
      <c r="U96" s="71" t="s">
        <v>5</v>
      </c>
      <c r="V96" s="71" t="s">
        <v>5</v>
      </c>
      <c r="W96" s="71" t="s">
        <v>5</v>
      </c>
      <c r="X96" s="71" t="s">
        <v>5</v>
      </c>
      <c r="Y96" s="71" t="s">
        <v>5</v>
      </c>
      <c r="Z96" s="71" t="s">
        <v>5</v>
      </c>
      <c r="AA96" s="71" t="s">
        <v>5</v>
      </c>
      <c r="AB96" s="71" t="s">
        <v>5</v>
      </c>
      <c r="AC96" s="71" t="s">
        <v>5</v>
      </c>
      <c r="AD96" s="71" t="s">
        <v>5</v>
      </c>
      <c r="AE96" s="71" t="s">
        <v>5</v>
      </c>
      <c r="AF96" s="71" t="s">
        <v>5</v>
      </c>
      <c r="AG96" s="221" t="s">
        <v>5</v>
      </c>
      <c r="AH96" s="71" t="s">
        <v>5</v>
      </c>
      <c r="AI96" s="71">
        <v>0</v>
      </c>
      <c r="AJ96" s="71">
        <v>0</v>
      </c>
      <c r="AK96" s="171">
        <v>198.63013699000001</v>
      </c>
    </row>
    <row r="97" spans="3:37" ht="39.6" customHeight="1" thickBot="1">
      <c r="C97" s="85">
        <v>77</v>
      </c>
      <c r="D97" s="70" t="s">
        <v>588</v>
      </c>
      <c r="E97" s="70" t="s">
        <v>589</v>
      </c>
      <c r="F97" s="71" t="s">
        <v>5</v>
      </c>
      <c r="G97" s="71" t="s">
        <v>5</v>
      </c>
      <c r="H97" s="71" t="s">
        <v>5</v>
      </c>
      <c r="I97" s="71" t="s">
        <v>5</v>
      </c>
      <c r="J97" s="71" t="s">
        <v>5</v>
      </c>
      <c r="K97" s="71" t="s">
        <v>5</v>
      </c>
      <c r="L97" s="71" t="s">
        <v>5</v>
      </c>
      <c r="M97" s="71" t="s">
        <v>5</v>
      </c>
      <c r="N97" s="71" t="s">
        <v>5</v>
      </c>
      <c r="O97" s="71" t="s">
        <v>5</v>
      </c>
      <c r="P97" s="71" t="s">
        <v>5</v>
      </c>
      <c r="Q97" s="71" t="s">
        <v>5</v>
      </c>
      <c r="R97" s="71" t="s">
        <v>5</v>
      </c>
      <c r="S97" s="71" t="s">
        <v>5</v>
      </c>
      <c r="T97" s="71" t="s">
        <v>5</v>
      </c>
      <c r="U97" s="71" t="s">
        <v>5</v>
      </c>
      <c r="V97" s="71" t="s">
        <v>5</v>
      </c>
      <c r="W97" s="71" t="s">
        <v>5</v>
      </c>
      <c r="X97" s="71" t="s">
        <v>5</v>
      </c>
      <c r="Y97" s="71" t="s">
        <v>5</v>
      </c>
      <c r="Z97" s="71" t="s">
        <v>5</v>
      </c>
      <c r="AA97" s="71" t="s">
        <v>5</v>
      </c>
      <c r="AB97" s="71" t="s">
        <v>5</v>
      </c>
      <c r="AC97" s="71" t="s">
        <v>5</v>
      </c>
      <c r="AD97" s="71" t="s">
        <v>5</v>
      </c>
      <c r="AE97" s="71" t="s">
        <v>5</v>
      </c>
      <c r="AF97" s="71" t="s">
        <v>5</v>
      </c>
      <c r="AG97" s="221" t="s">
        <v>5</v>
      </c>
      <c r="AH97" s="71">
        <v>185</v>
      </c>
      <c r="AI97" s="71">
        <v>185</v>
      </c>
      <c r="AJ97" s="71">
        <v>185</v>
      </c>
      <c r="AK97" s="171">
        <v>185</v>
      </c>
    </row>
    <row r="98" spans="3:37" ht="39.6" customHeight="1" thickBot="1">
      <c r="C98" s="85">
        <v>90</v>
      </c>
      <c r="D98" s="70" t="s">
        <v>1163</v>
      </c>
      <c r="E98" s="70" t="s">
        <v>1164</v>
      </c>
      <c r="F98" s="71">
        <v>508.76</v>
      </c>
      <c r="G98" s="71">
        <v>513.45000000000005</v>
      </c>
      <c r="H98" s="71">
        <v>510.7</v>
      </c>
      <c r="I98" s="71">
        <v>504.82</v>
      </c>
      <c r="J98" s="71">
        <v>273.00091426</v>
      </c>
      <c r="K98" s="71">
        <v>237.85055464999999</v>
      </c>
      <c r="L98" s="71">
        <v>237.8505547</v>
      </c>
      <c r="M98" s="71">
        <v>237.85055464999999</v>
      </c>
      <c r="N98" s="71">
        <v>237.86</v>
      </c>
      <c r="O98" s="71">
        <v>237.85999999999999</v>
      </c>
      <c r="P98" s="71">
        <v>237.85999999999999</v>
      </c>
      <c r="Q98" s="71">
        <v>237.85999999999999</v>
      </c>
      <c r="R98" s="71">
        <v>237.85055464999999</v>
      </c>
      <c r="S98" s="72">
        <v>237.85999999999999</v>
      </c>
      <c r="T98" s="72">
        <v>160.947766</v>
      </c>
      <c r="U98" s="71">
        <v>141.97</v>
      </c>
      <c r="V98" s="71">
        <v>141.97</v>
      </c>
      <c r="W98" s="71">
        <v>141.97</v>
      </c>
      <c r="X98" s="71">
        <v>141.969741</v>
      </c>
      <c r="Y98" s="71">
        <v>141.969741</v>
      </c>
      <c r="Z98" s="71">
        <v>141.969741</v>
      </c>
      <c r="AA98" s="71">
        <v>141.97999999999999</v>
      </c>
      <c r="AB98" s="71">
        <v>141.969741</v>
      </c>
      <c r="AC98" s="71">
        <v>0</v>
      </c>
      <c r="AD98" s="71">
        <v>141.969741</v>
      </c>
      <c r="AE98" s="71">
        <v>141.969741</v>
      </c>
      <c r="AF98" s="71">
        <v>141.969741</v>
      </c>
      <c r="AG98" s="71">
        <v>141.97</v>
      </c>
      <c r="AH98" s="71">
        <v>141.97</v>
      </c>
      <c r="AI98" s="71">
        <v>141.97</v>
      </c>
      <c r="AJ98" s="71">
        <v>141.969741</v>
      </c>
      <c r="AK98" s="171">
        <v>141.97</v>
      </c>
    </row>
    <row r="99" spans="3:37" ht="39.6" customHeight="1" thickBot="1">
      <c r="C99" s="85">
        <v>91</v>
      </c>
      <c r="D99" s="70" t="s">
        <v>669</v>
      </c>
      <c r="E99" s="70" t="s">
        <v>575</v>
      </c>
      <c r="F99" s="71" t="s">
        <v>5</v>
      </c>
      <c r="G99" s="71" t="s">
        <v>5</v>
      </c>
      <c r="H99" s="71" t="s">
        <v>5</v>
      </c>
      <c r="I99" s="71" t="s">
        <v>5</v>
      </c>
      <c r="J99" s="71" t="s">
        <v>5</v>
      </c>
      <c r="K99" s="71" t="s">
        <v>5</v>
      </c>
      <c r="L99" s="71" t="s">
        <v>5</v>
      </c>
      <c r="M99" s="71" t="s">
        <v>5</v>
      </c>
      <c r="N99" s="71" t="s">
        <v>5</v>
      </c>
      <c r="O99" s="71" t="s">
        <v>5</v>
      </c>
      <c r="P99" s="71" t="s">
        <v>5</v>
      </c>
      <c r="Q99" s="71" t="s">
        <v>5</v>
      </c>
      <c r="R99" s="71" t="s">
        <v>5</v>
      </c>
      <c r="S99" s="72" t="s">
        <v>5</v>
      </c>
      <c r="T99" s="72" t="s">
        <v>40</v>
      </c>
      <c r="U99" s="71" t="s">
        <v>40</v>
      </c>
      <c r="V99" s="71" t="s">
        <v>40</v>
      </c>
      <c r="W99" s="71">
        <v>25.575960462355905</v>
      </c>
      <c r="X99" s="71">
        <v>50.650999999999996</v>
      </c>
      <c r="Y99" s="71">
        <v>50.574391849999998</v>
      </c>
      <c r="Z99" s="71">
        <v>141.28615680891139</v>
      </c>
      <c r="AA99" s="71">
        <v>140.69062290891139</v>
      </c>
      <c r="AB99" s="71">
        <v>141.674353634</v>
      </c>
      <c r="AC99" s="71">
        <v>142.08997626470887</v>
      </c>
      <c r="AD99" s="71">
        <v>127.37746959</v>
      </c>
      <c r="AE99" s="71">
        <v>172.40756677251707</v>
      </c>
      <c r="AF99" s="71">
        <v>204.1492213625171</v>
      </c>
      <c r="AG99" s="71">
        <v>203.75978120000002</v>
      </c>
      <c r="AH99" s="71">
        <v>98.2</v>
      </c>
      <c r="AI99" s="71">
        <v>138.03</v>
      </c>
      <c r="AJ99" s="71">
        <v>138.03</v>
      </c>
      <c r="AK99" s="171">
        <v>138.03</v>
      </c>
    </row>
    <row r="100" spans="3:37" ht="39.6" customHeight="1" thickBot="1">
      <c r="C100" s="85">
        <v>78</v>
      </c>
      <c r="D100" s="70" t="s">
        <v>570</v>
      </c>
      <c r="E100" s="70" t="s">
        <v>571</v>
      </c>
      <c r="F100" s="71">
        <v>196.81</v>
      </c>
      <c r="G100" s="71">
        <v>196.29</v>
      </c>
      <c r="H100" s="71">
        <v>135.94</v>
      </c>
      <c r="I100" s="71">
        <v>126.31</v>
      </c>
      <c r="J100" s="71">
        <v>173.12899999999999</v>
      </c>
      <c r="K100" s="71">
        <v>113.25099999999999</v>
      </c>
      <c r="L100" s="71">
        <v>122.923</v>
      </c>
      <c r="M100" s="71">
        <v>112.78700000000001</v>
      </c>
      <c r="N100" s="71">
        <v>142.44400000000002</v>
      </c>
      <c r="O100" s="71">
        <v>104.52800000000001</v>
      </c>
      <c r="P100" s="71">
        <v>109.6319</v>
      </c>
      <c r="Q100" s="71">
        <v>121.82079999999999</v>
      </c>
      <c r="R100" s="71">
        <v>124.113</v>
      </c>
      <c r="S100" s="72">
        <v>137.435</v>
      </c>
      <c r="T100" s="72">
        <v>143.958</v>
      </c>
      <c r="U100" s="71">
        <v>147.45400000000001</v>
      </c>
      <c r="V100" s="71">
        <v>145.79300000000001</v>
      </c>
      <c r="W100" s="71">
        <v>172.24373503999999</v>
      </c>
      <c r="X100" s="71">
        <v>168.27425543112378</v>
      </c>
      <c r="Y100" s="71">
        <v>163.7029973299999</v>
      </c>
      <c r="Z100" s="71">
        <v>64.005799260000003</v>
      </c>
      <c r="AA100" s="71">
        <v>72.819334740000002</v>
      </c>
      <c r="AB100" s="71">
        <v>81.983872500000018</v>
      </c>
      <c r="AC100" s="71">
        <v>78.712720409362504</v>
      </c>
      <c r="AD100" s="71">
        <v>122.47026009999999</v>
      </c>
      <c r="AE100" s="71">
        <v>125.03591515999999</v>
      </c>
      <c r="AF100" s="71">
        <v>74.628984320000001</v>
      </c>
      <c r="AG100" s="71">
        <v>105.11310195709999</v>
      </c>
      <c r="AH100" s="71">
        <v>107.87</v>
      </c>
      <c r="AI100" s="71">
        <v>104.16</v>
      </c>
      <c r="AJ100" s="71">
        <v>105.80999999999997</v>
      </c>
      <c r="AK100" s="171">
        <v>120.07999999999998</v>
      </c>
    </row>
    <row r="101" spans="3:37" ht="39.6" customHeight="1" thickBot="1">
      <c r="C101" s="85">
        <v>95</v>
      </c>
      <c r="D101" s="70" t="s">
        <v>475</v>
      </c>
      <c r="E101" s="70" t="s">
        <v>476</v>
      </c>
      <c r="F101" s="71">
        <v>411.18</v>
      </c>
      <c r="G101" s="71">
        <v>322.5</v>
      </c>
      <c r="H101" s="71">
        <v>322.5</v>
      </c>
      <c r="I101" s="71">
        <v>322.5</v>
      </c>
      <c r="J101" s="71">
        <v>322.5</v>
      </c>
      <c r="K101" s="71">
        <v>279.86</v>
      </c>
      <c r="L101" s="71">
        <v>243.76</v>
      </c>
      <c r="M101" s="71">
        <v>243.76</v>
      </c>
      <c r="N101" s="71">
        <v>243.76</v>
      </c>
      <c r="O101" s="71">
        <v>243.76</v>
      </c>
      <c r="P101" s="71">
        <v>243.76</v>
      </c>
      <c r="Q101" s="71">
        <v>180.95000000000002</v>
      </c>
      <c r="R101" s="71">
        <v>177.44</v>
      </c>
      <c r="S101" s="72">
        <v>155.57</v>
      </c>
      <c r="T101" s="72">
        <v>152.29999999999998</v>
      </c>
      <c r="U101" s="71">
        <v>152.79999999999998</v>
      </c>
      <c r="V101" s="71">
        <v>139.19999999999999</v>
      </c>
      <c r="W101" s="71">
        <v>139.21</v>
      </c>
      <c r="X101" s="71">
        <v>130.17000000000002</v>
      </c>
      <c r="Y101" s="71">
        <v>130.13</v>
      </c>
      <c r="Z101" s="71">
        <v>128.43</v>
      </c>
      <c r="AA101" s="71">
        <v>126.23</v>
      </c>
      <c r="AB101" s="71">
        <v>127.61000000000001</v>
      </c>
      <c r="AC101" s="71">
        <v>127.31</v>
      </c>
      <c r="AD101" s="71">
        <v>132.256</v>
      </c>
      <c r="AE101" s="71">
        <v>148.89299999999997</v>
      </c>
      <c r="AF101" s="71">
        <v>148.55000000000001</v>
      </c>
      <c r="AG101" s="71">
        <v>148.61799999999999</v>
      </c>
      <c r="AH101" s="71">
        <v>154.96</v>
      </c>
      <c r="AI101" s="71">
        <v>144.99</v>
      </c>
      <c r="AJ101" s="71">
        <v>118.75</v>
      </c>
      <c r="AK101" s="171">
        <v>118.5056</v>
      </c>
    </row>
    <row r="102" spans="3:37" ht="39.6" customHeight="1" thickBot="1">
      <c r="C102" s="85">
        <v>80</v>
      </c>
      <c r="D102" s="70" t="s">
        <v>712</v>
      </c>
      <c r="E102" s="70" t="s">
        <v>713</v>
      </c>
      <c r="F102" s="71" t="s">
        <v>5</v>
      </c>
      <c r="G102" s="71" t="s">
        <v>5</v>
      </c>
      <c r="H102" s="71" t="s">
        <v>5</v>
      </c>
      <c r="I102" s="71" t="s">
        <v>5</v>
      </c>
      <c r="J102" s="71" t="s">
        <v>5</v>
      </c>
      <c r="K102" s="71" t="s">
        <v>5</v>
      </c>
      <c r="L102" s="71" t="s">
        <v>5</v>
      </c>
      <c r="M102" s="71" t="s">
        <v>5</v>
      </c>
      <c r="N102" s="71" t="s">
        <v>5</v>
      </c>
      <c r="O102" s="71" t="s">
        <v>5</v>
      </c>
      <c r="P102" s="71" t="s">
        <v>5</v>
      </c>
      <c r="Q102" s="71" t="s">
        <v>5</v>
      </c>
      <c r="R102" s="71" t="s">
        <v>5</v>
      </c>
      <c r="S102" s="72" t="s">
        <v>5</v>
      </c>
      <c r="T102" s="72" t="s">
        <v>5</v>
      </c>
      <c r="U102" s="71" t="s">
        <v>5</v>
      </c>
      <c r="V102" s="71" t="s">
        <v>5</v>
      </c>
      <c r="W102" s="71">
        <v>0</v>
      </c>
      <c r="X102" s="71">
        <v>12.901297</v>
      </c>
      <c r="Y102" s="71">
        <v>12.688132120000001</v>
      </c>
      <c r="Z102" s="71">
        <v>26.766278990000004</v>
      </c>
      <c r="AA102" s="71">
        <v>28.47</v>
      </c>
      <c r="AB102" s="71">
        <v>31.090796650000001</v>
      </c>
      <c r="AC102" s="71">
        <v>35.506822820000004</v>
      </c>
      <c r="AD102" s="71">
        <v>34.808657590000003</v>
      </c>
      <c r="AE102" s="71">
        <v>43.942471780000005</v>
      </c>
      <c r="AF102" s="71">
        <v>43.12</v>
      </c>
      <c r="AG102" s="71">
        <v>52.3</v>
      </c>
      <c r="AH102" s="71">
        <v>68.91</v>
      </c>
      <c r="AI102" s="71">
        <v>0</v>
      </c>
      <c r="AJ102" s="71">
        <v>66.360000000000014</v>
      </c>
      <c r="AK102" s="171">
        <v>93.262900000000002</v>
      </c>
    </row>
    <row r="103" spans="3:37" ht="39.6" customHeight="1" thickBot="1">
      <c r="C103" s="85">
        <v>83</v>
      </c>
      <c r="D103" s="70" t="s">
        <v>564</v>
      </c>
      <c r="E103" s="70" t="s">
        <v>565</v>
      </c>
      <c r="F103" s="72" t="s">
        <v>5</v>
      </c>
      <c r="G103" s="72" t="s">
        <v>5</v>
      </c>
      <c r="H103" s="72" t="s">
        <v>5</v>
      </c>
      <c r="I103" s="72" t="s">
        <v>5</v>
      </c>
      <c r="J103" s="72" t="s">
        <v>5</v>
      </c>
      <c r="K103" s="72" t="s">
        <v>5</v>
      </c>
      <c r="L103" s="72" t="s">
        <v>5</v>
      </c>
      <c r="M103" s="72" t="s">
        <v>5</v>
      </c>
      <c r="N103" s="72" t="s">
        <v>5</v>
      </c>
      <c r="O103" s="72" t="s">
        <v>5</v>
      </c>
      <c r="P103" s="72" t="s">
        <v>5</v>
      </c>
      <c r="Q103" s="72" t="s">
        <v>5</v>
      </c>
      <c r="R103" s="72" t="s">
        <v>5</v>
      </c>
      <c r="S103" s="72" t="s">
        <v>5</v>
      </c>
      <c r="T103" s="72" t="s">
        <v>5</v>
      </c>
      <c r="U103" s="72" t="s">
        <v>5</v>
      </c>
      <c r="V103" s="72" t="s">
        <v>5</v>
      </c>
      <c r="W103" s="72" t="s">
        <v>5</v>
      </c>
      <c r="X103" s="72" t="s">
        <v>5</v>
      </c>
      <c r="Y103" s="72" t="s">
        <v>5</v>
      </c>
      <c r="Z103" s="72" t="s">
        <v>5</v>
      </c>
      <c r="AA103" s="72" t="s">
        <v>5</v>
      </c>
      <c r="AB103" s="71">
        <v>108.806</v>
      </c>
      <c r="AC103" s="71">
        <v>65.540000000000006</v>
      </c>
      <c r="AD103" s="71">
        <v>64.211448953604886</v>
      </c>
      <c r="AE103" s="71">
        <v>4.6958598312124842</v>
      </c>
      <c r="AF103" s="71">
        <v>10.430021110258149</v>
      </c>
      <c r="AG103" s="71">
        <v>7.218</v>
      </c>
      <c r="AH103" s="71">
        <v>4.13</v>
      </c>
      <c r="AI103" s="71">
        <v>4.16</v>
      </c>
      <c r="AJ103" s="71">
        <v>34.28964483</v>
      </c>
      <c r="AK103" s="171">
        <v>73.850000000000009</v>
      </c>
    </row>
    <row r="104" spans="3:37" ht="39.6" customHeight="1" thickBot="1">
      <c r="C104" s="85">
        <v>79</v>
      </c>
      <c r="D104" s="70" t="s">
        <v>1260</v>
      </c>
      <c r="E104" s="70" t="s">
        <v>1261</v>
      </c>
      <c r="F104" s="71" t="s">
        <v>5</v>
      </c>
      <c r="G104" s="71" t="s">
        <v>5</v>
      </c>
      <c r="H104" s="71" t="s">
        <v>5</v>
      </c>
      <c r="I104" s="71" t="s">
        <v>5</v>
      </c>
      <c r="J104" s="71" t="s">
        <v>5</v>
      </c>
      <c r="K104" s="71" t="s">
        <v>5</v>
      </c>
      <c r="L104" s="71" t="s">
        <v>5</v>
      </c>
      <c r="M104" s="71" t="s">
        <v>5</v>
      </c>
      <c r="N104" s="71" t="s">
        <v>5</v>
      </c>
      <c r="O104" s="71" t="s">
        <v>5</v>
      </c>
      <c r="P104" s="71" t="s">
        <v>5</v>
      </c>
      <c r="Q104" s="71" t="s">
        <v>5</v>
      </c>
      <c r="R104" s="71" t="s">
        <v>5</v>
      </c>
      <c r="S104" s="71" t="s">
        <v>5</v>
      </c>
      <c r="T104" s="71" t="s">
        <v>5</v>
      </c>
      <c r="U104" s="71" t="s">
        <v>5</v>
      </c>
      <c r="V104" s="71" t="s">
        <v>5</v>
      </c>
      <c r="W104" s="71" t="s">
        <v>5</v>
      </c>
      <c r="X104" s="71" t="s">
        <v>5</v>
      </c>
      <c r="Y104" s="71" t="s">
        <v>5</v>
      </c>
      <c r="Z104" s="71" t="s">
        <v>5</v>
      </c>
      <c r="AA104" s="71" t="s">
        <v>5</v>
      </c>
      <c r="AB104" s="71" t="s">
        <v>5</v>
      </c>
      <c r="AC104" s="71" t="s">
        <v>5</v>
      </c>
      <c r="AD104" s="71" t="s">
        <v>5</v>
      </c>
      <c r="AE104" s="71" t="s">
        <v>5</v>
      </c>
      <c r="AF104" s="71">
        <v>19.5</v>
      </c>
      <c r="AG104" s="71">
        <v>19.75</v>
      </c>
      <c r="AH104" s="71">
        <v>19.75</v>
      </c>
      <c r="AI104" s="221">
        <v>70.88</v>
      </c>
      <c r="AJ104" s="71">
        <v>71.55</v>
      </c>
      <c r="AK104" s="171">
        <v>71.750499999999988</v>
      </c>
    </row>
    <row r="105" spans="3:37" ht="39.6" customHeight="1" thickBot="1">
      <c r="C105" s="85">
        <v>113</v>
      </c>
      <c r="D105" s="70" t="s">
        <v>615</v>
      </c>
      <c r="E105" s="437" t="s">
        <v>619</v>
      </c>
      <c r="F105" s="303" t="s">
        <v>5</v>
      </c>
      <c r="G105" s="303" t="s">
        <v>5</v>
      </c>
      <c r="H105" s="303" t="s">
        <v>5</v>
      </c>
      <c r="I105" s="303" t="s">
        <v>5</v>
      </c>
      <c r="J105" s="303" t="s">
        <v>5</v>
      </c>
      <c r="K105" s="303" t="s">
        <v>5</v>
      </c>
      <c r="L105" s="303" t="s">
        <v>5</v>
      </c>
      <c r="M105" s="303" t="s">
        <v>5</v>
      </c>
      <c r="N105" s="303" t="s">
        <v>5</v>
      </c>
      <c r="O105" s="303" t="s">
        <v>5</v>
      </c>
      <c r="P105" s="303" t="s">
        <v>5</v>
      </c>
      <c r="Q105" s="303" t="s">
        <v>5</v>
      </c>
      <c r="R105" s="303" t="s">
        <v>5</v>
      </c>
      <c r="S105" s="303" t="s">
        <v>5</v>
      </c>
      <c r="T105" s="303" t="s">
        <v>5</v>
      </c>
      <c r="U105" s="303" t="s">
        <v>5</v>
      </c>
      <c r="V105" s="303" t="s">
        <v>5</v>
      </c>
      <c r="W105" s="303" t="s">
        <v>5</v>
      </c>
      <c r="X105" s="303" t="s">
        <v>5</v>
      </c>
      <c r="Y105" s="303" t="s">
        <v>5</v>
      </c>
      <c r="Z105" s="303" t="s">
        <v>5</v>
      </c>
      <c r="AA105" s="303" t="s">
        <v>5</v>
      </c>
      <c r="AB105" s="303" t="s">
        <v>5</v>
      </c>
      <c r="AC105" s="303" t="s">
        <v>5</v>
      </c>
      <c r="AD105" s="303" t="s">
        <v>5</v>
      </c>
      <c r="AE105" s="303" t="s">
        <v>5</v>
      </c>
      <c r="AF105" s="303" t="s">
        <v>5</v>
      </c>
      <c r="AG105" s="303" t="s">
        <v>5</v>
      </c>
      <c r="AH105" s="303" t="s">
        <v>5</v>
      </c>
      <c r="AI105" s="303" t="s">
        <v>5</v>
      </c>
      <c r="AJ105" s="303" t="s">
        <v>5</v>
      </c>
      <c r="AK105" s="171">
        <v>71.616</v>
      </c>
    </row>
    <row r="106" spans="3:37" ht="39.6" customHeight="1" thickBot="1">
      <c r="C106" s="85">
        <v>81</v>
      </c>
      <c r="D106" s="70" t="s">
        <v>968</v>
      </c>
      <c r="E106" s="70" t="s">
        <v>684</v>
      </c>
      <c r="F106" s="71" t="s">
        <v>5</v>
      </c>
      <c r="G106" s="71" t="s">
        <v>5</v>
      </c>
      <c r="H106" s="71" t="s">
        <v>5</v>
      </c>
      <c r="I106" s="71" t="s">
        <v>5</v>
      </c>
      <c r="J106" s="71" t="s">
        <v>5</v>
      </c>
      <c r="K106" s="71" t="s">
        <v>5</v>
      </c>
      <c r="L106" s="71" t="s">
        <v>5</v>
      </c>
      <c r="M106" s="71" t="s">
        <v>5</v>
      </c>
      <c r="N106" s="71" t="s">
        <v>5</v>
      </c>
      <c r="O106" s="71" t="s">
        <v>5</v>
      </c>
      <c r="P106" s="71" t="s">
        <v>5</v>
      </c>
      <c r="Q106" s="71" t="s">
        <v>5</v>
      </c>
      <c r="R106" s="71" t="s">
        <v>5</v>
      </c>
      <c r="S106" s="71" t="s">
        <v>5</v>
      </c>
      <c r="T106" s="71" t="s">
        <v>5</v>
      </c>
      <c r="U106" s="71" t="s">
        <v>5</v>
      </c>
      <c r="V106" s="71" t="s">
        <v>5</v>
      </c>
      <c r="W106" s="71" t="s">
        <v>5</v>
      </c>
      <c r="X106" s="71" t="s">
        <v>5</v>
      </c>
      <c r="Y106" s="71" t="s">
        <v>5</v>
      </c>
      <c r="Z106" s="71" t="s">
        <v>5</v>
      </c>
      <c r="AA106" s="71" t="s">
        <v>5</v>
      </c>
      <c r="AB106" s="71" t="s">
        <v>5</v>
      </c>
      <c r="AC106" s="71" t="s">
        <v>5</v>
      </c>
      <c r="AD106" s="71">
        <v>19.904415119999999</v>
      </c>
      <c r="AE106" s="71">
        <v>13.52</v>
      </c>
      <c r="AF106" s="71">
        <v>15.47</v>
      </c>
      <c r="AG106" s="71">
        <v>10.64</v>
      </c>
      <c r="AH106" s="71">
        <v>7.98</v>
      </c>
      <c r="AI106" s="71">
        <v>64.760000000000005</v>
      </c>
      <c r="AJ106" s="71">
        <v>65.22</v>
      </c>
      <c r="AK106" s="171">
        <v>64.44837732629999</v>
      </c>
    </row>
    <row r="107" spans="3:37" ht="39.6" customHeight="1" thickBot="1">
      <c r="C107" s="85">
        <v>101</v>
      </c>
      <c r="D107" s="70" t="s">
        <v>686</v>
      </c>
      <c r="E107" s="70" t="s">
        <v>687</v>
      </c>
      <c r="F107" s="72" t="s">
        <v>5</v>
      </c>
      <c r="G107" s="72" t="s">
        <v>5</v>
      </c>
      <c r="H107" s="71" t="s">
        <v>5</v>
      </c>
      <c r="I107" s="71" t="s">
        <v>5</v>
      </c>
      <c r="J107" s="71" t="s">
        <v>5</v>
      </c>
      <c r="K107" s="71" t="s">
        <v>5</v>
      </c>
      <c r="L107" s="72" t="s">
        <v>5</v>
      </c>
      <c r="M107" s="72" t="s">
        <v>5</v>
      </c>
      <c r="N107" s="72" t="s">
        <v>5</v>
      </c>
      <c r="O107" s="71" t="s">
        <v>5</v>
      </c>
      <c r="P107" s="71" t="s">
        <v>5</v>
      </c>
      <c r="Q107" s="71" t="s">
        <v>5</v>
      </c>
      <c r="R107" s="71" t="s">
        <v>5</v>
      </c>
      <c r="S107" s="72" t="s">
        <v>5</v>
      </c>
      <c r="T107" s="72" t="s">
        <v>5</v>
      </c>
      <c r="U107" s="72" t="s">
        <v>5</v>
      </c>
      <c r="V107" s="71" t="s">
        <v>5</v>
      </c>
      <c r="W107" s="71" t="s">
        <v>5</v>
      </c>
      <c r="X107" s="71" t="s">
        <v>5</v>
      </c>
      <c r="Y107" s="71" t="s">
        <v>5</v>
      </c>
      <c r="Z107" s="72" t="s">
        <v>5</v>
      </c>
      <c r="AA107" s="72" t="s">
        <v>5</v>
      </c>
      <c r="AB107" s="72" t="s">
        <v>5</v>
      </c>
      <c r="AC107" s="71">
        <v>0</v>
      </c>
      <c r="AD107" s="71">
        <v>0</v>
      </c>
      <c r="AE107" s="71">
        <v>0</v>
      </c>
      <c r="AF107" s="71">
        <v>0</v>
      </c>
      <c r="AG107" s="71">
        <v>0</v>
      </c>
      <c r="AH107" s="71">
        <v>0</v>
      </c>
      <c r="AI107" s="71">
        <v>0</v>
      </c>
      <c r="AJ107" s="71">
        <v>0</v>
      </c>
      <c r="AK107" s="171">
        <v>60.128040000000006</v>
      </c>
    </row>
    <row r="108" spans="3:37" ht="39.6" customHeight="1" thickBot="1">
      <c r="C108" s="85">
        <v>112</v>
      </c>
      <c r="D108" s="70" t="s">
        <v>614</v>
      </c>
      <c r="E108" s="437" t="s">
        <v>624</v>
      </c>
      <c r="F108" s="303" t="s">
        <v>5</v>
      </c>
      <c r="G108" s="303" t="s">
        <v>5</v>
      </c>
      <c r="H108" s="303" t="s">
        <v>5</v>
      </c>
      <c r="I108" s="303" t="s">
        <v>5</v>
      </c>
      <c r="J108" s="303" t="s">
        <v>5</v>
      </c>
      <c r="K108" s="303" t="s">
        <v>5</v>
      </c>
      <c r="L108" s="303" t="s">
        <v>5</v>
      </c>
      <c r="M108" s="303" t="s">
        <v>5</v>
      </c>
      <c r="N108" s="303" t="s">
        <v>5</v>
      </c>
      <c r="O108" s="303" t="s">
        <v>5</v>
      </c>
      <c r="P108" s="303" t="s">
        <v>5</v>
      </c>
      <c r="Q108" s="303" t="s">
        <v>5</v>
      </c>
      <c r="R108" s="303" t="s">
        <v>5</v>
      </c>
      <c r="S108" s="303" t="s">
        <v>5</v>
      </c>
      <c r="T108" s="303" t="s">
        <v>5</v>
      </c>
      <c r="U108" s="303" t="s">
        <v>5</v>
      </c>
      <c r="V108" s="303" t="s">
        <v>5</v>
      </c>
      <c r="W108" s="303" t="s">
        <v>5</v>
      </c>
      <c r="X108" s="303" t="s">
        <v>5</v>
      </c>
      <c r="Y108" s="303" t="s">
        <v>5</v>
      </c>
      <c r="Z108" s="303" t="s">
        <v>5</v>
      </c>
      <c r="AA108" s="303" t="s">
        <v>5</v>
      </c>
      <c r="AB108" s="303" t="s">
        <v>5</v>
      </c>
      <c r="AC108" s="303" t="s">
        <v>5</v>
      </c>
      <c r="AD108" s="303" t="s">
        <v>5</v>
      </c>
      <c r="AE108" s="303" t="s">
        <v>5</v>
      </c>
      <c r="AF108" s="303" t="s">
        <v>5</v>
      </c>
      <c r="AG108" s="303" t="s">
        <v>5</v>
      </c>
      <c r="AH108" s="303" t="s">
        <v>5</v>
      </c>
      <c r="AI108" s="303" t="s">
        <v>5</v>
      </c>
      <c r="AJ108" s="303" t="s">
        <v>5</v>
      </c>
      <c r="AK108" s="171">
        <v>55.079884999999997</v>
      </c>
    </row>
    <row r="109" spans="3:37" ht="39.6" customHeight="1" thickBot="1">
      <c r="C109" s="85">
        <v>92</v>
      </c>
      <c r="D109" s="70" t="s">
        <v>1160</v>
      </c>
      <c r="E109" s="70" t="s">
        <v>1161</v>
      </c>
      <c r="F109" s="71">
        <v>45.14</v>
      </c>
      <c r="G109" s="71">
        <v>44.22</v>
      </c>
      <c r="H109" s="71">
        <v>39.659999999999997</v>
      </c>
      <c r="I109" s="71">
        <v>38.799999999999997</v>
      </c>
      <c r="J109" s="71">
        <v>0</v>
      </c>
      <c r="K109" s="71">
        <v>0</v>
      </c>
      <c r="L109" s="71">
        <v>0</v>
      </c>
      <c r="M109" s="71">
        <v>0</v>
      </c>
      <c r="N109" s="71">
        <v>0</v>
      </c>
      <c r="O109" s="71">
        <v>0</v>
      </c>
      <c r="P109" s="71">
        <v>0</v>
      </c>
      <c r="Q109" s="71">
        <v>0</v>
      </c>
      <c r="R109" s="71">
        <v>0</v>
      </c>
      <c r="S109" s="72">
        <v>37.549999999999997</v>
      </c>
      <c r="T109" s="72">
        <v>37.549999999999997</v>
      </c>
      <c r="U109" s="71">
        <v>37.549999999999997</v>
      </c>
      <c r="V109" s="71">
        <v>37.549999999999997</v>
      </c>
      <c r="W109" s="71">
        <v>37.549999999999997</v>
      </c>
      <c r="X109" s="71">
        <v>37.549999999999997</v>
      </c>
      <c r="Y109" s="71">
        <v>37.549999999999997</v>
      </c>
      <c r="Z109" s="71">
        <v>37.549999999999997</v>
      </c>
      <c r="AA109" s="71">
        <v>37.549999999999997</v>
      </c>
      <c r="AB109" s="71">
        <v>37.549999999999997</v>
      </c>
      <c r="AC109" s="71">
        <v>37.549999999999997</v>
      </c>
      <c r="AD109" s="71">
        <v>37.549999999999997</v>
      </c>
      <c r="AE109" s="71">
        <v>37.549999999999997</v>
      </c>
      <c r="AF109" s="71">
        <v>37.549999999999997</v>
      </c>
      <c r="AG109" s="71">
        <v>37.549999999999997</v>
      </c>
      <c r="AH109" s="71">
        <v>37.549999999999997</v>
      </c>
      <c r="AI109" s="171">
        <v>37.549999999999997</v>
      </c>
      <c r="AJ109" s="171">
        <v>37.549999999999997</v>
      </c>
      <c r="AK109" s="171">
        <v>37.549999999999997</v>
      </c>
    </row>
    <row r="110" spans="3:37" ht="39.6" customHeight="1" thickBot="1">
      <c r="C110" s="85">
        <v>93</v>
      </c>
      <c r="D110" s="70" t="s">
        <v>1166</v>
      </c>
      <c r="E110" s="70" t="s">
        <v>1167</v>
      </c>
      <c r="F110" s="71">
        <v>3600.5</v>
      </c>
      <c r="G110" s="71">
        <v>3496.41</v>
      </c>
      <c r="H110" s="71">
        <v>3479.47</v>
      </c>
      <c r="I110" s="71">
        <v>3469.08</v>
      </c>
      <c r="J110" s="71">
        <v>3388.1437609999998</v>
      </c>
      <c r="K110" s="71">
        <v>3388.3678379999997</v>
      </c>
      <c r="L110" s="71">
        <v>3388.3678379999997</v>
      </c>
      <c r="M110" s="71">
        <v>3386.2240000000002</v>
      </c>
      <c r="N110" s="71">
        <v>433.22399999999999</v>
      </c>
      <c r="O110" s="71">
        <v>583.68075466000005</v>
      </c>
      <c r="P110" s="71">
        <v>433.22399999999999</v>
      </c>
      <c r="Q110" s="71">
        <v>34.54725766</v>
      </c>
      <c r="R110" s="71">
        <v>34.54725766</v>
      </c>
      <c r="S110" s="72">
        <v>34.54725766</v>
      </c>
      <c r="T110" s="72">
        <v>34.54725766</v>
      </c>
      <c r="U110" s="71">
        <v>34.54725766</v>
      </c>
      <c r="V110" s="71">
        <v>34.54725766</v>
      </c>
      <c r="W110" s="71">
        <v>34.54725766</v>
      </c>
      <c r="X110" s="71">
        <v>34.54725766</v>
      </c>
      <c r="Y110" s="71">
        <v>34.54725766</v>
      </c>
      <c r="Z110" s="71">
        <v>34.54725766</v>
      </c>
      <c r="AA110" s="71">
        <v>34.549999999999997</v>
      </c>
      <c r="AB110" s="71">
        <v>34.54725766</v>
      </c>
      <c r="AC110" s="71">
        <v>34.54725766</v>
      </c>
      <c r="AD110" s="71">
        <v>34.54725766</v>
      </c>
      <c r="AE110" s="71">
        <v>34.54725766</v>
      </c>
      <c r="AF110" s="71">
        <v>34.54725766</v>
      </c>
      <c r="AG110" s="71">
        <v>34.54725766</v>
      </c>
      <c r="AH110" s="71">
        <v>34.549999999999997</v>
      </c>
      <c r="AI110" s="71">
        <v>34.549999999999997</v>
      </c>
      <c r="AJ110" s="171">
        <v>34.54725766</v>
      </c>
      <c r="AK110" s="171">
        <v>34.54725766</v>
      </c>
    </row>
    <row r="111" spans="3:37" ht="39.6" customHeight="1" thickBot="1">
      <c r="C111" s="85">
        <v>85</v>
      </c>
      <c r="D111" s="70" t="s">
        <v>670</v>
      </c>
      <c r="E111" s="70" t="s">
        <v>671</v>
      </c>
      <c r="F111" s="71" t="s">
        <v>5</v>
      </c>
      <c r="G111" s="71" t="s">
        <v>5</v>
      </c>
      <c r="H111" s="71" t="s">
        <v>5</v>
      </c>
      <c r="I111" s="71" t="s">
        <v>5</v>
      </c>
      <c r="J111" s="71" t="s">
        <v>5</v>
      </c>
      <c r="K111" s="71" t="s">
        <v>5</v>
      </c>
      <c r="L111" s="71" t="s">
        <v>5</v>
      </c>
      <c r="M111" s="71" t="s">
        <v>5</v>
      </c>
      <c r="N111" s="71" t="s">
        <v>5</v>
      </c>
      <c r="O111" s="71" t="s">
        <v>5</v>
      </c>
      <c r="P111" s="71" t="s">
        <v>5</v>
      </c>
      <c r="Q111" s="71" t="s">
        <v>5</v>
      </c>
      <c r="R111" s="71" t="s">
        <v>5</v>
      </c>
      <c r="S111" s="71" t="s">
        <v>5</v>
      </c>
      <c r="T111" s="71" t="s">
        <v>5</v>
      </c>
      <c r="U111" s="71" t="s">
        <v>5</v>
      </c>
      <c r="V111" s="71" t="s">
        <v>5</v>
      </c>
      <c r="W111" s="71" t="s">
        <v>5</v>
      </c>
      <c r="X111" s="71" t="s">
        <v>5</v>
      </c>
      <c r="Y111" s="71" t="s">
        <v>5</v>
      </c>
      <c r="Z111" s="71" t="s">
        <v>5</v>
      </c>
      <c r="AA111" s="71" t="s">
        <v>5</v>
      </c>
      <c r="AB111" s="71" t="s">
        <v>5</v>
      </c>
      <c r="AC111" s="71" t="s">
        <v>5</v>
      </c>
      <c r="AD111" s="71" t="s">
        <v>5</v>
      </c>
      <c r="AE111" s="71" t="s">
        <v>5</v>
      </c>
      <c r="AF111" s="71" t="s">
        <v>5</v>
      </c>
      <c r="AG111" s="71" t="s">
        <v>5</v>
      </c>
      <c r="AH111" s="71" t="s">
        <v>5</v>
      </c>
      <c r="AI111" s="71">
        <v>0</v>
      </c>
      <c r="AJ111" s="171">
        <v>7.4301220900000002</v>
      </c>
      <c r="AK111" s="171">
        <v>24.723300000000002</v>
      </c>
    </row>
    <row r="112" spans="3:37" ht="39.6" customHeight="1" thickBot="1">
      <c r="C112" s="85">
        <v>114</v>
      </c>
      <c r="D112" s="70" t="s">
        <v>748</v>
      </c>
      <c r="E112" s="437" t="s">
        <v>749</v>
      </c>
      <c r="F112" s="515" t="s">
        <v>5</v>
      </c>
      <c r="G112" s="303" t="s">
        <v>5</v>
      </c>
      <c r="H112" s="303" t="s">
        <v>5</v>
      </c>
      <c r="I112" s="303" t="s">
        <v>5</v>
      </c>
      <c r="J112" s="303" t="s">
        <v>5</v>
      </c>
      <c r="K112" s="303" t="s">
        <v>5</v>
      </c>
      <c r="L112" s="303" t="s">
        <v>5</v>
      </c>
      <c r="M112" s="303" t="s">
        <v>5</v>
      </c>
      <c r="N112" s="303" t="s">
        <v>5</v>
      </c>
      <c r="O112" s="303" t="s">
        <v>5</v>
      </c>
      <c r="P112" s="303" t="s">
        <v>5</v>
      </c>
      <c r="Q112" s="303" t="s">
        <v>5</v>
      </c>
      <c r="R112" s="303" t="s">
        <v>5</v>
      </c>
      <c r="S112" s="303" t="s">
        <v>5</v>
      </c>
      <c r="T112" s="303" t="s">
        <v>5</v>
      </c>
      <c r="U112" s="303" t="s">
        <v>5</v>
      </c>
      <c r="V112" s="303" t="s">
        <v>5</v>
      </c>
      <c r="W112" s="303" t="s">
        <v>5</v>
      </c>
      <c r="X112" s="303" t="s">
        <v>5</v>
      </c>
      <c r="Y112" s="303" t="s">
        <v>5</v>
      </c>
      <c r="Z112" s="303" t="s">
        <v>5</v>
      </c>
      <c r="AA112" s="303" t="s">
        <v>5</v>
      </c>
      <c r="AB112" s="303" t="s">
        <v>5</v>
      </c>
      <c r="AC112" s="303" t="s">
        <v>5</v>
      </c>
      <c r="AD112" s="303" t="s">
        <v>5</v>
      </c>
      <c r="AE112" s="303" t="s">
        <v>5</v>
      </c>
      <c r="AF112" s="303" t="s">
        <v>5</v>
      </c>
      <c r="AG112" s="303" t="s">
        <v>5</v>
      </c>
      <c r="AH112" s="303" t="s">
        <v>5</v>
      </c>
      <c r="AI112" s="515" t="s">
        <v>5</v>
      </c>
      <c r="AJ112" s="516" t="s">
        <v>5</v>
      </c>
      <c r="AK112" s="171">
        <v>12</v>
      </c>
    </row>
    <row r="113" spans="3:37" ht="35.25" customHeight="1" thickBot="1">
      <c r="C113" s="85">
        <v>84</v>
      </c>
      <c r="D113" s="70" t="s">
        <v>592</v>
      </c>
      <c r="E113" s="70" t="s">
        <v>593</v>
      </c>
      <c r="F113" s="71">
        <v>1367.87</v>
      </c>
      <c r="G113" s="71">
        <v>1533</v>
      </c>
      <c r="H113" s="71">
        <v>1495.5</v>
      </c>
      <c r="I113" s="71">
        <v>1495.5</v>
      </c>
      <c r="J113" s="71">
        <v>1495.5</v>
      </c>
      <c r="K113" s="71">
        <v>1495.5</v>
      </c>
      <c r="L113" s="71">
        <v>1495.5</v>
      </c>
      <c r="M113" s="71">
        <v>1533</v>
      </c>
      <c r="N113" s="71">
        <v>1533</v>
      </c>
      <c r="O113" s="71">
        <v>1320</v>
      </c>
      <c r="P113" s="71">
        <v>1320</v>
      </c>
      <c r="Q113" s="71">
        <v>1888.5686029999997</v>
      </c>
      <c r="R113" s="71">
        <v>1888.5686029999999</v>
      </c>
      <c r="S113" s="72">
        <v>1916.918993</v>
      </c>
      <c r="T113" s="72">
        <v>1916.918993</v>
      </c>
      <c r="U113" s="71">
        <v>1811.1689749999996</v>
      </c>
      <c r="V113" s="71">
        <v>1811.1689749999996</v>
      </c>
      <c r="W113" s="71">
        <v>1991.6542300000001</v>
      </c>
      <c r="X113" s="71">
        <v>1991.6542300000001</v>
      </c>
      <c r="Y113" s="71">
        <v>800.27766999999994</v>
      </c>
      <c r="Z113" s="71">
        <v>800.27766999999994</v>
      </c>
      <c r="AA113" s="71">
        <v>800.28</v>
      </c>
      <c r="AB113" s="71">
        <v>932.93782199999998</v>
      </c>
      <c r="AC113" s="71">
        <v>911.66474100000005</v>
      </c>
      <c r="AD113" s="71">
        <v>911.66474100000005</v>
      </c>
      <c r="AE113" s="71">
        <v>911.66474100000005</v>
      </c>
      <c r="AF113" s="71">
        <v>911.66</v>
      </c>
      <c r="AG113" s="71">
        <v>911.66474100000005</v>
      </c>
      <c r="AH113" s="71">
        <v>856.77</v>
      </c>
      <c r="AI113" s="71">
        <v>856.77</v>
      </c>
      <c r="AJ113" s="171">
        <v>10.155443999999999</v>
      </c>
      <c r="AK113" s="171">
        <v>10.155443999999999</v>
      </c>
    </row>
    <row r="114" spans="3:37" ht="35.25" customHeight="1" thickBot="1">
      <c r="C114" s="85">
        <v>111</v>
      </c>
      <c r="D114" s="70" t="s">
        <v>1259</v>
      </c>
      <c r="E114" s="437" t="s">
        <v>862</v>
      </c>
      <c r="F114" s="303" t="s">
        <v>5</v>
      </c>
      <c r="G114" s="303" t="s">
        <v>5</v>
      </c>
      <c r="H114" s="303" t="s">
        <v>5</v>
      </c>
      <c r="I114" s="303" t="s">
        <v>5</v>
      </c>
      <c r="J114" s="303" t="s">
        <v>5</v>
      </c>
      <c r="K114" s="303" t="s">
        <v>5</v>
      </c>
      <c r="L114" s="303" t="s">
        <v>5</v>
      </c>
      <c r="M114" s="303" t="s">
        <v>5</v>
      </c>
      <c r="N114" s="303" t="s">
        <v>5</v>
      </c>
      <c r="O114" s="303" t="s">
        <v>5</v>
      </c>
      <c r="P114" s="303" t="s">
        <v>5</v>
      </c>
      <c r="Q114" s="303" t="s">
        <v>5</v>
      </c>
      <c r="R114" s="303" t="s">
        <v>5</v>
      </c>
      <c r="S114" s="303" t="s">
        <v>5</v>
      </c>
      <c r="T114" s="303" t="s">
        <v>5</v>
      </c>
      <c r="U114" s="303" t="s">
        <v>5</v>
      </c>
      <c r="V114" s="303" t="s">
        <v>5</v>
      </c>
      <c r="W114" s="303" t="s">
        <v>5</v>
      </c>
      <c r="X114" s="303" t="s">
        <v>5</v>
      </c>
      <c r="Y114" s="303" t="s">
        <v>5</v>
      </c>
      <c r="Z114" s="303" t="s">
        <v>5</v>
      </c>
      <c r="AA114" s="303" t="s">
        <v>5</v>
      </c>
      <c r="AB114" s="303" t="s">
        <v>5</v>
      </c>
      <c r="AC114" s="303" t="s">
        <v>5</v>
      </c>
      <c r="AD114" s="303" t="s">
        <v>5</v>
      </c>
      <c r="AE114" s="303" t="s">
        <v>5</v>
      </c>
      <c r="AF114" s="303" t="s">
        <v>5</v>
      </c>
      <c r="AG114" s="303" t="s">
        <v>5</v>
      </c>
      <c r="AH114" s="303" t="s">
        <v>5</v>
      </c>
      <c r="AI114" s="303" t="s">
        <v>5</v>
      </c>
      <c r="AJ114" s="303" t="s">
        <v>5</v>
      </c>
      <c r="AK114" s="171">
        <v>8.0343973599999998</v>
      </c>
    </row>
    <row r="115" spans="3:37" ht="35.25" customHeight="1" thickBot="1">
      <c r="C115" s="85">
        <v>71</v>
      </c>
      <c r="D115" s="70" t="s">
        <v>507</v>
      </c>
      <c r="E115" s="70" t="s">
        <v>508</v>
      </c>
      <c r="F115" s="71" t="s">
        <v>5</v>
      </c>
      <c r="G115" s="71" t="s">
        <v>5</v>
      </c>
      <c r="H115" s="71" t="s">
        <v>5</v>
      </c>
      <c r="I115" s="71" t="s">
        <v>5</v>
      </c>
      <c r="J115" s="71" t="s">
        <v>5</v>
      </c>
      <c r="K115" s="71" t="s">
        <v>5</v>
      </c>
      <c r="L115" s="71" t="s">
        <v>5</v>
      </c>
      <c r="M115" s="71" t="s">
        <v>5</v>
      </c>
      <c r="N115" s="71" t="s">
        <v>5</v>
      </c>
      <c r="O115" s="71" t="s">
        <v>5</v>
      </c>
      <c r="P115" s="71" t="s">
        <v>5</v>
      </c>
      <c r="Q115" s="71" t="s">
        <v>5</v>
      </c>
      <c r="R115" s="71" t="s">
        <v>5</v>
      </c>
      <c r="S115" s="71" t="s">
        <v>5</v>
      </c>
      <c r="T115" s="71" t="s">
        <v>5</v>
      </c>
      <c r="U115" s="71" t="s">
        <v>5</v>
      </c>
      <c r="V115" s="71" t="s">
        <v>5</v>
      </c>
      <c r="W115" s="71" t="s">
        <v>5</v>
      </c>
      <c r="X115" s="71" t="s">
        <v>5</v>
      </c>
      <c r="Y115" s="71" t="s">
        <v>5</v>
      </c>
      <c r="Z115" s="71" t="s">
        <v>5</v>
      </c>
      <c r="AA115" s="71" t="s">
        <v>5</v>
      </c>
      <c r="AB115" s="71" t="s">
        <v>5</v>
      </c>
      <c r="AC115" s="71" t="s">
        <v>5</v>
      </c>
      <c r="AD115" s="71">
        <v>0</v>
      </c>
      <c r="AE115" s="71">
        <v>0</v>
      </c>
      <c r="AF115" s="71">
        <v>0</v>
      </c>
      <c r="AG115" s="71">
        <v>0</v>
      </c>
      <c r="AH115" s="71">
        <v>0</v>
      </c>
      <c r="AI115" s="71">
        <v>0</v>
      </c>
      <c r="AJ115" s="71">
        <v>5.19</v>
      </c>
      <c r="AK115" s="171">
        <v>5.3601999999999999</v>
      </c>
    </row>
    <row r="116" spans="3:37" ht="35.25" customHeight="1" thickBot="1">
      <c r="C116" s="85">
        <v>87</v>
      </c>
      <c r="D116" s="70" t="s">
        <v>723</v>
      </c>
      <c r="E116" s="70" t="s">
        <v>724</v>
      </c>
      <c r="F116" s="71" t="s">
        <v>5</v>
      </c>
      <c r="G116" s="71" t="s">
        <v>5</v>
      </c>
      <c r="H116" s="71" t="s">
        <v>5</v>
      </c>
      <c r="I116" s="71" t="s">
        <v>5</v>
      </c>
      <c r="J116" s="71" t="s">
        <v>5</v>
      </c>
      <c r="K116" s="71" t="s">
        <v>5</v>
      </c>
      <c r="L116" s="71" t="s">
        <v>5</v>
      </c>
      <c r="M116" s="71" t="s">
        <v>5</v>
      </c>
      <c r="N116" s="71" t="s">
        <v>5</v>
      </c>
      <c r="O116" s="71" t="s">
        <v>5</v>
      </c>
      <c r="P116" s="71" t="s">
        <v>5</v>
      </c>
      <c r="Q116" s="71" t="s">
        <v>5</v>
      </c>
      <c r="R116" s="71" t="s">
        <v>5</v>
      </c>
      <c r="S116" s="71" t="s">
        <v>5</v>
      </c>
      <c r="T116" s="71" t="s">
        <v>5</v>
      </c>
      <c r="U116" s="71" t="s">
        <v>5</v>
      </c>
      <c r="V116" s="71" t="s">
        <v>5</v>
      </c>
      <c r="W116" s="71" t="s">
        <v>5</v>
      </c>
      <c r="X116" s="71" t="s">
        <v>5</v>
      </c>
      <c r="Y116" s="71" t="s">
        <v>5</v>
      </c>
      <c r="Z116" s="71">
        <v>1.23119333</v>
      </c>
      <c r="AA116" s="71">
        <v>1.2631383300000001</v>
      </c>
      <c r="AB116" s="71">
        <v>0</v>
      </c>
      <c r="AC116" s="71">
        <v>0</v>
      </c>
      <c r="AD116" s="71">
        <v>0</v>
      </c>
      <c r="AE116" s="71">
        <v>0</v>
      </c>
      <c r="AF116" s="71">
        <v>0</v>
      </c>
      <c r="AG116" s="71">
        <v>5.3063700000000003</v>
      </c>
      <c r="AH116" s="71">
        <v>5.42</v>
      </c>
      <c r="AI116" s="71">
        <v>4.76</v>
      </c>
      <c r="AJ116" s="71">
        <v>4.5915403100000001</v>
      </c>
      <c r="AK116" s="171">
        <v>4.7006932199999998</v>
      </c>
    </row>
    <row r="117" spans="3:37" ht="35.25" customHeight="1" thickBot="1">
      <c r="C117" s="85">
        <v>96</v>
      </c>
      <c r="D117" s="70" t="s">
        <v>446</v>
      </c>
      <c r="E117" s="70" t="s">
        <v>447</v>
      </c>
      <c r="F117" s="71">
        <v>33.75</v>
      </c>
      <c r="G117" s="71">
        <v>33.75</v>
      </c>
      <c r="H117" s="71">
        <v>33.75</v>
      </c>
      <c r="I117" s="71">
        <v>0</v>
      </c>
      <c r="J117" s="71">
        <v>0</v>
      </c>
      <c r="K117" s="71">
        <v>0</v>
      </c>
      <c r="L117" s="71">
        <v>0</v>
      </c>
      <c r="M117" s="71">
        <v>0</v>
      </c>
      <c r="N117" s="71">
        <v>0</v>
      </c>
      <c r="O117" s="71">
        <v>0</v>
      </c>
      <c r="P117" s="71">
        <v>0</v>
      </c>
      <c r="Q117" s="71">
        <v>0</v>
      </c>
      <c r="R117" s="71">
        <v>71.622326260000008</v>
      </c>
      <c r="S117" s="72">
        <v>71.897576809999975</v>
      </c>
      <c r="T117" s="72">
        <v>72.604630869999994</v>
      </c>
      <c r="U117" s="71">
        <v>37.834612719999996</v>
      </c>
      <c r="V117" s="71">
        <v>37.773198239999999</v>
      </c>
      <c r="W117" s="71">
        <v>36.465818300000009</v>
      </c>
      <c r="X117" s="71">
        <v>35.552999999999997</v>
      </c>
      <c r="Y117" s="71">
        <v>35.622999999999998</v>
      </c>
      <c r="Z117" s="71">
        <v>36.188395459999988</v>
      </c>
      <c r="AA117" s="71">
        <v>36.607999999999997</v>
      </c>
      <c r="AB117" s="71">
        <v>36.725999999999999</v>
      </c>
      <c r="AC117" s="71">
        <v>35.590175439999996</v>
      </c>
      <c r="AD117" s="71">
        <v>36.302290609999993</v>
      </c>
      <c r="AE117" s="71">
        <v>34.794290950000004</v>
      </c>
      <c r="AF117" s="71">
        <v>33.395351550000001</v>
      </c>
      <c r="AG117" s="71">
        <v>32.40000045</v>
      </c>
      <c r="AH117" s="71">
        <v>0</v>
      </c>
      <c r="AI117" s="71">
        <v>0</v>
      </c>
      <c r="AJ117" s="221">
        <v>0</v>
      </c>
      <c r="AK117" s="171">
        <v>0</v>
      </c>
    </row>
    <row r="118" spans="3:37" ht="35.25" customHeight="1" thickBot="1">
      <c r="C118" s="85">
        <v>97</v>
      </c>
      <c r="D118" s="70" t="s">
        <v>693</v>
      </c>
      <c r="E118" s="70" t="s">
        <v>694</v>
      </c>
      <c r="F118" s="71" t="s">
        <v>5</v>
      </c>
      <c r="G118" s="71" t="s">
        <v>5</v>
      </c>
      <c r="H118" s="71" t="s">
        <v>5</v>
      </c>
      <c r="I118" s="71" t="s">
        <v>5</v>
      </c>
      <c r="J118" s="71" t="s">
        <v>5</v>
      </c>
      <c r="K118" s="71">
        <v>0</v>
      </c>
      <c r="L118" s="71">
        <v>0</v>
      </c>
      <c r="M118" s="71">
        <v>0</v>
      </c>
      <c r="N118" s="71">
        <v>0</v>
      </c>
      <c r="O118" s="71">
        <v>0</v>
      </c>
      <c r="P118" s="71">
        <v>0</v>
      </c>
      <c r="Q118" s="71">
        <v>24.977813269999999</v>
      </c>
      <c r="R118" s="71">
        <v>17.611338400000001</v>
      </c>
      <c r="S118" s="72">
        <v>30.986439069999999</v>
      </c>
      <c r="T118" s="72">
        <v>30.693511999999998</v>
      </c>
      <c r="U118" s="71">
        <v>5</v>
      </c>
      <c r="V118" s="71">
        <v>6.5583149999999995</v>
      </c>
      <c r="W118" s="71">
        <v>0</v>
      </c>
      <c r="X118" s="71">
        <v>120.64548157</v>
      </c>
      <c r="Y118" s="71">
        <v>127.32438026000001</v>
      </c>
      <c r="Z118" s="71">
        <v>330.69805486999996</v>
      </c>
      <c r="AA118" s="71">
        <v>351.58441900999998</v>
      </c>
      <c r="AB118" s="71">
        <v>411.82841119</v>
      </c>
      <c r="AC118" s="71">
        <v>395.35240910000005</v>
      </c>
      <c r="AD118" s="71">
        <v>132.79462629</v>
      </c>
      <c r="AE118" s="71">
        <v>16.207450049999998</v>
      </c>
      <c r="AF118" s="71">
        <v>15.10005992</v>
      </c>
      <c r="AG118" s="71">
        <v>14.734280179999999</v>
      </c>
      <c r="AH118" s="71">
        <v>6.79</v>
      </c>
      <c r="AI118" s="71">
        <v>0</v>
      </c>
      <c r="AJ118" s="71">
        <v>0</v>
      </c>
      <c r="AK118" s="71">
        <v>0</v>
      </c>
    </row>
    <row r="119" spans="3:37" ht="35.25" customHeight="1" thickBot="1">
      <c r="C119" s="85">
        <v>98</v>
      </c>
      <c r="D119" s="70" t="s">
        <v>444</v>
      </c>
      <c r="E119" s="70" t="s">
        <v>445</v>
      </c>
      <c r="F119" s="71">
        <v>29.06</v>
      </c>
      <c r="G119" s="71">
        <v>34.04</v>
      </c>
      <c r="H119" s="71">
        <v>30.5</v>
      </c>
      <c r="I119" s="71">
        <v>28.85</v>
      </c>
      <c r="J119" s="71">
        <v>28.88</v>
      </c>
      <c r="K119" s="71">
        <v>21.54</v>
      </c>
      <c r="L119" s="71">
        <v>23.46</v>
      </c>
      <c r="M119" s="71">
        <v>23.29</v>
      </c>
      <c r="N119" s="71">
        <v>28.93</v>
      </c>
      <c r="O119" s="71">
        <v>27.13</v>
      </c>
      <c r="P119" s="71">
        <v>20.010999999999999</v>
      </c>
      <c r="Q119" s="71">
        <v>14.36</v>
      </c>
      <c r="R119" s="71">
        <v>11.35</v>
      </c>
      <c r="S119" s="72">
        <v>0</v>
      </c>
      <c r="T119" s="72">
        <v>0</v>
      </c>
      <c r="U119" s="71">
        <v>0</v>
      </c>
      <c r="V119" s="71">
        <v>0</v>
      </c>
      <c r="W119" s="71">
        <v>0</v>
      </c>
      <c r="X119" s="71">
        <v>0</v>
      </c>
      <c r="Y119" s="71">
        <v>0</v>
      </c>
      <c r="Z119" s="71">
        <v>0</v>
      </c>
      <c r="AA119" s="71">
        <v>0</v>
      </c>
      <c r="AB119" s="71">
        <v>0</v>
      </c>
      <c r="AC119" s="71">
        <v>0</v>
      </c>
      <c r="AD119" s="71">
        <v>0</v>
      </c>
      <c r="AE119" s="71">
        <v>3.0628229135399998</v>
      </c>
      <c r="AF119" s="71">
        <v>0</v>
      </c>
      <c r="AG119" s="71">
        <v>0</v>
      </c>
      <c r="AH119" s="71">
        <v>0</v>
      </c>
      <c r="AI119" s="71">
        <v>0</v>
      </c>
      <c r="AJ119" s="71">
        <v>0</v>
      </c>
      <c r="AK119" s="71">
        <v>0</v>
      </c>
    </row>
    <row r="120" spans="3:37" ht="35.25" customHeight="1" thickBot="1">
      <c r="C120" s="85">
        <v>99</v>
      </c>
      <c r="D120" s="70" t="s">
        <v>601</v>
      </c>
      <c r="E120" s="70" t="s">
        <v>602</v>
      </c>
      <c r="F120" s="71">
        <v>0</v>
      </c>
      <c r="G120" s="71">
        <v>0</v>
      </c>
      <c r="H120" s="71">
        <v>0</v>
      </c>
      <c r="I120" s="71">
        <v>0</v>
      </c>
      <c r="J120" s="71">
        <v>0</v>
      </c>
      <c r="K120" s="71">
        <v>0</v>
      </c>
      <c r="L120" s="71">
        <v>0</v>
      </c>
      <c r="M120" s="71">
        <v>0</v>
      </c>
      <c r="N120" s="71">
        <v>0</v>
      </c>
      <c r="O120" s="71">
        <v>0</v>
      </c>
      <c r="P120" s="71">
        <v>0</v>
      </c>
      <c r="Q120" s="71">
        <v>0</v>
      </c>
      <c r="R120" s="71">
        <v>0</v>
      </c>
      <c r="S120" s="72">
        <v>0</v>
      </c>
      <c r="T120" s="72">
        <v>0</v>
      </c>
      <c r="U120" s="71">
        <v>0</v>
      </c>
      <c r="V120" s="71">
        <v>0</v>
      </c>
      <c r="W120" s="71" t="s">
        <v>5</v>
      </c>
      <c r="X120" s="71" t="s">
        <v>5</v>
      </c>
      <c r="Y120" s="71" t="s">
        <v>5</v>
      </c>
      <c r="Z120" s="72" t="s">
        <v>5</v>
      </c>
      <c r="AA120" s="72">
        <v>0</v>
      </c>
      <c r="AB120" s="71">
        <v>0</v>
      </c>
      <c r="AC120" s="71">
        <v>0</v>
      </c>
      <c r="AD120" s="71">
        <v>0</v>
      </c>
      <c r="AE120" s="71">
        <v>0</v>
      </c>
      <c r="AF120" s="71">
        <v>0</v>
      </c>
      <c r="AG120" s="71">
        <v>0</v>
      </c>
      <c r="AH120" s="71">
        <v>0</v>
      </c>
      <c r="AI120" s="71">
        <v>0</v>
      </c>
      <c r="AJ120" s="71">
        <v>0</v>
      </c>
      <c r="AK120" s="71">
        <v>0</v>
      </c>
    </row>
    <row r="121" spans="3:37" ht="35.25" customHeight="1" thickBot="1">
      <c r="C121" s="85">
        <v>102</v>
      </c>
      <c r="D121" s="70" t="s">
        <v>464</v>
      </c>
      <c r="E121" s="70" t="s">
        <v>465</v>
      </c>
      <c r="F121" s="71">
        <v>202.5</v>
      </c>
      <c r="G121" s="71">
        <v>94.24</v>
      </c>
      <c r="H121" s="71">
        <v>94.24</v>
      </c>
      <c r="I121" s="71">
        <v>93.46</v>
      </c>
      <c r="J121" s="71">
        <v>92.64</v>
      </c>
      <c r="K121" s="71">
        <v>0</v>
      </c>
      <c r="L121" s="71">
        <v>0</v>
      </c>
      <c r="M121" s="71">
        <v>0</v>
      </c>
      <c r="N121" s="71">
        <v>0</v>
      </c>
      <c r="O121" s="71">
        <v>0</v>
      </c>
      <c r="P121" s="71">
        <v>0</v>
      </c>
      <c r="Q121" s="71">
        <v>0</v>
      </c>
      <c r="R121" s="71">
        <v>0</v>
      </c>
      <c r="S121" s="72">
        <v>0</v>
      </c>
      <c r="T121" s="72">
        <v>0</v>
      </c>
      <c r="U121" s="71">
        <v>0</v>
      </c>
      <c r="V121" s="71">
        <v>0</v>
      </c>
      <c r="W121" s="71">
        <v>0</v>
      </c>
      <c r="X121" s="71">
        <v>0</v>
      </c>
      <c r="Y121" s="71">
        <v>0</v>
      </c>
      <c r="Z121" s="71">
        <v>0</v>
      </c>
      <c r="AA121" s="71">
        <v>0</v>
      </c>
      <c r="AB121" s="71">
        <v>0</v>
      </c>
      <c r="AC121" s="71">
        <v>0</v>
      </c>
      <c r="AD121" s="71">
        <v>0</v>
      </c>
      <c r="AE121" s="71">
        <v>0</v>
      </c>
      <c r="AF121" s="71">
        <v>0</v>
      </c>
      <c r="AG121" s="71">
        <v>0</v>
      </c>
      <c r="AH121" s="71">
        <v>0</v>
      </c>
      <c r="AI121" s="71">
        <v>0</v>
      </c>
      <c r="AJ121" s="71">
        <v>0</v>
      </c>
      <c r="AK121" s="171">
        <v>0</v>
      </c>
    </row>
    <row r="122" spans="3:37" ht="35.25" customHeight="1" thickBot="1">
      <c r="C122" s="85">
        <v>103</v>
      </c>
      <c r="D122" s="70" t="s">
        <v>462</v>
      </c>
      <c r="E122" s="70" t="s">
        <v>463</v>
      </c>
      <c r="F122" s="71">
        <v>0</v>
      </c>
      <c r="G122" s="71">
        <v>0</v>
      </c>
      <c r="H122" s="71">
        <v>0</v>
      </c>
      <c r="I122" s="71">
        <v>0</v>
      </c>
      <c r="J122" s="71">
        <v>0</v>
      </c>
      <c r="K122" s="71">
        <v>0</v>
      </c>
      <c r="L122" s="71">
        <v>0</v>
      </c>
      <c r="M122" s="71">
        <v>0</v>
      </c>
      <c r="N122" s="71">
        <v>0</v>
      </c>
      <c r="O122" s="71">
        <v>0</v>
      </c>
      <c r="P122" s="71">
        <v>0</v>
      </c>
      <c r="Q122" s="71">
        <v>0</v>
      </c>
      <c r="R122" s="71">
        <v>0</v>
      </c>
      <c r="S122" s="72">
        <v>0</v>
      </c>
      <c r="T122" s="72">
        <v>0</v>
      </c>
      <c r="U122" s="71">
        <v>0</v>
      </c>
      <c r="V122" s="71">
        <v>0</v>
      </c>
      <c r="W122" s="71">
        <v>0</v>
      </c>
      <c r="X122" s="71">
        <v>0</v>
      </c>
      <c r="Y122" s="71">
        <v>0</v>
      </c>
      <c r="Z122" s="71">
        <v>0</v>
      </c>
      <c r="AA122" s="71">
        <v>0</v>
      </c>
      <c r="AB122" s="71">
        <v>0</v>
      </c>
      <c r="AC122" s="71">
        <v>0</v>
      </c>
      <c r="AD122" s="71">
        <v>0</v>
      </c>
      <c r="AE122" s="71">
        <v>0</v>
      </c>
      <c r="AF122" s="71">
        <v>0</v>
      </c>
      <c r="AG122" s="71">
        <v>0</v>
      </c>
      <c r="AH122" s="71">
        <v>0</v>
      </c>
      <c r="AI122" s="71">
        <v>0</v>
      </c>
      <c r="AJ122" s="71">
        <v>0</v>
      </c>
      <c r="AK122" s="171">
        <v>0</v>
      </c>
    </row>
    <row r="123" spans="3:37" ht="35.25" customHeight="1" thickBot="1">
      <c r="C123" s="85">
        <v>104</v>
      </c>
      <c r="D123" s="70" t="s">
        <v>515</v>
      </c>
      <c r="E123" s="70" t="s">
        <v>516</v>
      </c>
      <c r="F123" s="71">
        <v>11714.83</v>
      </c>
      <c r="G123" s="71">
        <v>12510.93</v>
      </c>
      <c r="H123" s="71">
        <v>11303.95</v>
      </c>
      <c r="I123" s="71">
        <v>11901.96</v>
      </c>
      <c r="J123" s="71">
        <v>11756.950478824952</v>
      </c>
      <c r="K123" s="71">
        <v>14963.344892083529</v>
      </c>
      <c r="L123" s="71">
        <v>15420.142526791531</v>
      </c>
      <c r="M123" s="71">
        <v>19388.270490915391</v>
      </c>
      <c r="N123" s="71">
        <v>20518.886273268959</v>
      </c>
      <c r="O123" s="71">
        <v>17568.770495828539</v>
      </c>
      <c r="P123" s="71">
        <v>17316.432732867328</v>
      </c>
      <c r="Q123" s="71">
        <v>18481.375402747421</v>
      </c>
      <c r="R123" s="71">
        <v>18906.654987610567</v>
      </c>
      <c r="S123" s="72">
        <v>21123.730649645222</v>
      </c>
      <c r="T123" s="72">
        <v>19293.798208641154</v>
      </c>
      <c r="U123" s="71">
        <v>19355.737553036819</v>
      </c>
      <c r="V123" s="71">
        <v>18692.4364920275</v>
      </c>
      <c r="W123" s="71">
        <v>20637.851397754999</v>
      </c>
      <c r="X123" s="71">
        <v>18994.605400522501</v>
      </c>
      <c r="Y123" s="71">
        <v>0</v>
      </c>
      <c r="Z123" s="71">
        <v>0</v>
      </c>
      <c r="AA123" s="71">
        <v>0</v>
      </c>
      <c r="AB123" s="71">
        <v>0</v>
      </c>
      <c r="AC123" s="71">
        <v>0</v>
      </c>
      <c r="AD123" s="71">
        <v>0</v>
      </c>
      <c r="AE123" s="71">
        <v>0</v>
      </c>
      <c r="AF123" s="71">
        <v>0</v>
      </c>
      <c r="AG123" s="71">
        <v>0</v>
      </c>
      <c r="AH123" s="71">
        <v>0</v>
      </c>
      <c r="AI123" s="71">
        <v>0</v>
      </c>
      <c r="AJ123" s="71">
        <v>0</v>
      </c>
      <c r="AK123" s="171">
        <v>0</v>
      </c>
    </row>
    <row r="124" spans="3:37" ht="35.25" customHeight="1" thickBot="1">
      <c r="C124" s="85">
        <v>105</v>
      </c>
      <c r="D124" s="70" t="s">
        <v>607</v>
      </c>
      <c r="E124" s="70" t="s">
        <v>608</v>
      </c>
      <c r="F124" s="71">
        <v>306.77</v>
      </c>
      <c r="G124" s="71">
        <v>357.43</v>
      </c>
      <c r="H124" s="71">
        <v>238.15</v>
      </c>
      <c r="I124" s="71">
        <v>200.54</v>
      </c>
      <c r="J124" s="71">
        <v>184.94936028303445</v>
      </c>
      <c r="K124" s="71">
        <v>0</v>
      </c>
      <c r="L124" s="71">
        <v>0</v>
      </c>
      <c r="M124" s="71">
        <v>0</v>
      </c>
      <c r="N124" s="71">
        <v>0</v>
      </c>
      <c r="O124" s="71">
        <v>0</v>
      </c>
      <c r="P124" s="71">
        <v>0</v>
      </c>
      <c r="Q124" s="71">
        <v>0</v>
      </c>
      <c r="R124" s="71">
        <v>0</v>
      </c>
      <c r="S124" s="72">
        <v>0</v>
      </c>
      <c r="T124" s="72">
        <v>0</v>
      </c>
      <c r="U124" s="71">
        <v>0</v>
      </c>
      <c r="V124" s="71">
        <v>0</v>
      </c>
      <c r="W124" s="71">
        <v>0</v>
      </c>
      <c r="X124" s="71">
        <v>0</v>
      </c>
      <c r="Y124" s="71">
        <v>0</v>
      </c>
      <c r="Z124" s="71">
        <v>0</v>
      </c>
      <c r="AA124" s="71">
        <v>0</v>
      </c>
      <c r="AB124" s="71">
        <v>0</v>
      </c>
      <c r="AC124" s="71">
        <v>0</v>
      </c>
      <c r="AD124" s="71">
        <v>0</v>
      </c>
      <c r="AE124" s="71">
        <v>0</v>
      </c>
      <c r="AF124" s="71">
        <v>0</v>
      </c>
      <c r="AG124" s="71">
        <v>0</v>
      </c>
      <c r="AH124" s="71">
        <v>0</v>
      </c>
      <c r="AI124" s="71">
        <v>0</v>
      </c>
      <c r="AJ124" s="71">
        <v>0</v>
      </c>
      <c r="AK124" s="171">
        <v>0</v>
      </c>
    </row>
    <row r="125" spans="3:37" ht="35.25" customHeight="1" thickBot="1">
      <c r="C125" s="85">
        <v>106</v>
      </c>
      <c r="D125" s="70" t="s">
        <v>1196</v>
      </c>
      <c r="E125" s="259" t="s">
        <v>1197</v>
      </c>
      <c r="F125" s="71">
        <v>250.19</v>
      </c>
      <c r="G125" s="71">
        <v>229.69</v>
      </c>
      <c r="H125" s="71">
        <v>229.69</v>
      </c>
      <c r="I125" s="71">
        <v>1343.4</v>
      </c>
      <c r="J125" s="71">
        <v>1424.8996509999999</v>
      </c>
      <c r="K125" s="71">
        <v>1280.7745153200001</v>
      </c>
      <c r="L125" s="71">
        <v>1267.7295441000001</v>
      </c>
      <c r="M125" s="71">
        <v>1259.7680806000001</v>
      </c>
      <c r="N125" s="71">
        <v>1293.5222610799999</v>
      </c>
      <c r="O125" s="71">
        <v>1235.3357431200002</v>
      </c>
      <c r="P125" s="71">
        <v>1277.1858605199998</v>
      </c>
      <c r="Q125" s="71">
        <v>1010.90198459</v>
      </c>
      <c r="R125" s="71">
        <v>958.16</v>
      </c>
      <c r="S125" s="72">
        <v>947.54</v>
      </c>
      <c r="T125" s="72">
        <v>947.54</v>
      </c>
      <c r="U125" s="71">
        <v>939.28</v>
      </c>
      <c r="V125" s="71">
        <v>0</v>
      </c>
      <c r="W125" s="71">
        <v>0</v>
      </c>
      <c r="X125" s="71">
        <v>0</v>
      </c>
      <c r="Y125" s="71">
        <v>0</v>
      </c>
      <c r="Z125" s="71">
        <v>0</v>
      </c>
      <c r="AA125" s="71">
        <v>0</v>
      </c>
      <c r="AB125" s="71">
        <v>0</v>
      </c>
      <c r="AC125" s="71">
        <v>0</v>
      </c>
      <c r="AD125" s="71">
        <v>0</v>
      </c>
      <c r="AE125" s="71">
        <v>0</v>
      </c>
      <c r="AF125" s="71">
        <v>0</v>
      </c>
      <c r="AG125" s="71">
        <v>0</v>
      </c>
      <c r="AH125" s="71">
        <v>0</v>
      </c>
      <c r="AI125" s="71">
        <v>0</v>
      </c>
      <c r="AJ125" s="71">
        <v>0</v>
      </c>
      <c r="AK125" s="171">
        <v>0</v>
      </c>
    </row>
    <row r="126" spans="3:37" ht="35.25" customHeight="1" thickBot="1">
      <c r="C126" s="119"/>
      <c r="D126" s="225" t="s">
        <v>429</v>
      </c>
      <c r="E126" s="225" t="s">
        <v>956</v>
      </c>
      <c r="F126" s="74">
        <f t="shared" ref="F126:AC126" si="0">SUM(F12:F115)</f>
        <v>378505.60999999993</v>
      </c>
      <c r="G126" s="74">
        <f t="shared" si="0"/>
        <v>382559.6599999998</v>
      </c>
      <c r="H126" s="74">
        <f t="shared" si="0"/>
        <v>410274.85000000009</v>
      </c>
      <c r="I126" s="74">
        <f t="shared" si="0"/>
        <v>417996.87000000011</v>
      </c>
      <c r="J126" s="74">
        <f t="shared" si="0"/>
        <v>440801.02824062842</v>
      </c>
      <c r="K126" s="74">
        <f t="shared" si="0"/>
        <v>449799.00881141616</v>
      </c>
      <c r="L126" s="74">
        <f t="shared" si="0"/>
        <v>467512.00563153217</v>
      </c>
      <c r="M126" s="74">
        <f t="shared" si="0"/>
        <v>461742.57973012142</v>
      </c>
      <c r="N126" s="74">
        <f t="shared" si="0"/>
        <v>478178.38986834831</v>
      </c>
      <c r="O126" s="74">
        <f t="shared" si="0"/>
        <v>462521.56476099492</v>
      </c>
      <c r="P126" s="74">
        <f t="shared" si="0"/>
        <v>497353.22802565433</v>
      </c>
      <c r="Q126" s="74">
        <f t="shared" si="0"/>
        <v>547175.64451887563</v>
      </c>
      <c r="R126" s="74">
        <f t="shared" si="0"/>
        <v>591758.40193205466</v>
      </c>
      <c r="S126" s="74">
        <f t="shared" si="0"/>
        <v>655152.42499765125</v>
      </c>
      <c r="T126" s="74">
        <f t="shared" si="0"/>
        <v>682924.17677444487</v>
      </c>
      <c r="U126" s="74">
        <f t="shared" si="0"/>
        <v>720110.83335364622</v>
      </c>
      <c r="V126" s="74">
        <f t="shared" si="0"/>
        <v>739827.60834312846</v>
      </c>
      <c r="W126" s="74">
        <f t="shared" si="0"/>
        <v>795721.45657069178</v>
      </c>
      <c r="X126" s="74">
        <f t="shared" si="0"/>
        <v>737474.98030469229</v>
      </c>
      <c r="Y126" s="74">
        <f t="shared" si="0"/>
        <v>760633.18218421831</v>
      </c>
      <c r="Z126" s="74">
        <f t="shared" si="0"/>
        <v>743031.03680599097</v>
      </c>
      <c r="AA126" s="74">
        <f t="shared" si="0"/>
        <v>770237.00601896038</v>
      </c>
      <c r="AB126" s="74">
        <f t="shared" si="0"/>
        <v>823174.54621592781</v>
      </c>
      <c r="AC126" s="74">
        <f t="shared" si="0"/>
        <v>789736.67999409256</v>
      </c>
      <c r="AD126" s="74">
        <f>SUBTOTAL(109,Table9289[الربع الرابع عام 2023م
(مليون ريال) Quarter 4
 2023
(Million Riyal)])</f>
        <v>871259.8320168216</v>
      </c>
      <c r="AE126" s="74">
        <f>SUBTOTAL(109,Table9289[الربع الأول عام 2024م
(مليون ريال) Quarter 1
 2024
(Million Riyal)])</f>
        <v>908336.96626876772</v>
      </c>
      <c r="AF126" s="74">
        <f>SUBTOTAL(109,Table9289[الربع الثاني عام 2024م
(مليون ريال) Quarter 2
 2024
(Million Riyal)])</f>
        <v>934959.29543540836</v>
      </c>
      <c r="AG126" s="74">
        <f>SUBTOTAL(109,Table9289[الربع الثالث عام 2024م
(مليون ريال) Quarter 3
 2024
(Million Riyal)])</f>
        <v>997167.44199507381</v>
      </c>
      <c r="AH126" s="74">
        <f>SUBTOTAL(109,Table9289[الربع الرابع عام 2024م
(مليون ريال) Quarter 4
 2024
(Million Riyal)])</f>
        <v>1052929.1980631729</v>
      </c>
      <c r="AI126" s="74">
        <f>SUBTOTAL(109,Table9289[الربع الأول عام 2025م
(مليون ريال) Quarter 1
 2025
(Million Riyal)])</f>
        <v>1093158.6499999997</v>
      </c>
      <c r="AJ126" s="74">
        <f>SUBTOTAL(109,Table9289[الربع الثاني عام 2025م
(مليون ريال) Quarter 2
 2025
(Million Riyal)])</f>
        <v>1134131.470628398</v>
      </c>
      <c r="AK126" s="74">
        <f>SUBTOTAL(109,Table9289[الربع الثالث عام 2025م
(مليون ريال) Quarter 3
 2025
(Million Riyal)])</f>
        <v>1226805.8524435819</v>
      </c>
    </row>
    <row r="127" spans="3:37" ht="35.25" customHeight="1" thickBot="1">
      <c r="C127" s="67" t="s">
        <v>6</v>
      </c>
      <c r="D127" s="68"/>
      <c r="E127" s="68"/>
      <c r="F127" s="68"/>
      <c r="G127" s="68"/>
      <c r="H127" s="182"/>
      <c r="I127" s="181"/>
      <c r="J127" s="181"/>
      <c r="K127" s="181"/>
      <c r="L127" s="181"/>
      <c r="M127" s="75"/>
      <c r="N127" s="75"/>
      <c r="O127" s="75"/>
      <c r="P127" s="75"/>
      <c r="Q127" s="75"/>
      <c r="R127" s="181"/>
      <c r="S127" s="49"/>
      <c r="T127" s="181"/>
      <c r="U127" s="49"/>
      <c r="V127" s="49"/>
      <c r="W127" s="49"/>
      <c r="X127" s="49"/>
      <c r="AJ127" s="49" t="s">
        <v>14</v>
      </c>
    </row>
    <row r="128" spans="3:37" ht="35.25" customHeight="1"/>
    <row r="129" spans="4:31" ht="35.25" customHeight="1">
      <c r="AE129" s="7"/>
    </row>
    <row r="130" spans="4:31" ht="35.25" customHeight="1">
      <c r="D130" s="99"/>
      <c r="E130" s="99"/>
      <c r="F130" s="99"/>
      <c r="G130" s="98"/>
      <c r="H130" s="98"/>
    </row>
    <row r="131" spans="4:31" ht="35.25" customHeight="1"/>
    <row r="132" spans="4:31" ht="35.25" customHeight="1">
      <c r="V132" s="7"/>
      <c r="W132" s="7"/>
    </row>
    <row r="133" spans="4:31" ht="35.25" customHeight="1"/>
    <row r="134" spans="4:31" ht="35.25" customHeight="1"/>
    <row r="135" spans="4:31" ht="35.25" customHeight="1"/>
    <row r="136" spans="4:31" ht="35.25" customHeight="1"/>
    <row r="137" spans="4:31" ht="35.25" customHeight="1"/>
    <row r="138" spans="4:31" ht="35.25" customHeight="1"/>
    <row r="139" spans="4:31" ht="35.25" customHeight="1"/>
    <row r="140" spans="4:31" ht="35.25" customHeight="1"/>
    <row r="141" spans="4:31" ht="35.25" customHeight="1"/>
    <row r="142" spans="4:31" ht="35.25" customHeight="1"/>
    <row r="143" spans="4:31" ht="35.25" customHeight="1"/>
    <row r="144" spans="4:31" ht="35.25" customHeight="1"/>
    <row r="145" ht="35.25" customHeight="1"/>
    <row r="146" ht="35.25" customHeight="1"/>
    <row r="147" ht="35.25" customHeight="1"/>
    <row r="148" ht="35.25" customHeight="1"/>
    <row r="149" ht="35.25" customHeight="1"/>
    <row r="150" ht="35.25" customHeight="1"/>
    <row r="151" ht="35.25" customHeight="1"/>
    <row r="152" ht="35.25" customHeight="1"/>
    <row r="153" ht="35.25" customHeight="1"/>
    <row r="154" ht="35.25" customHeight="1"/>
    <row r="155" ht="35.25" customHeight="1"/>
    <row r="156" ht="35.25" customHeight="1"/>
    <row r="157" ht="35.25" customHeight="1"/>
    <row r="158" ht="35.25" customHeight="1"/>
    <row r="159" ht="35.25" customHeight="1"/>
    <row r="160" ht="35.25" customHeight="1"/>
    <row r="161" ht="35.25" customHeight="1"/>
    <row r="162" ht="35.25" customHeight="1"/>
    <row r="163" ht="35.25" customHeight="1"/>
    <row r="164" ht="35.25" customHeight="1"/>
    <row r="165" ht="35.25" customHeight="1"/>
    <row r="166" ht="35.25" customHeight="1"/>
    <row r="167" ht="35.25" customHeight="1"/>
    <row r="168" ht="35.25" customHeight="1"/>
    <row r="169" ht="35.25" customHeight="1"/>
    <row r="170" ht="35.25" customHeight="1"/>
    <row r="171" ht="35.25" customHeight="1"/>
    <row r="172" ht="35.25" customHeight="1"/>
    <row r="173" ht="35.25" customHeight="1"/>
    <row r="174" ht="35.25" customHeight="1"/>
    <row r="175" ht="35.25" customHeight="1"/>
    <row r="176" ht="35.25" customHeight="1"/>
    <row r="177" ht="35.25" customHeight="1"/>
    <row r="178" ht="35.25" customHeight="1"/>
    <row r="179" ht="35.25" customHeight="1"/>
    <row r="180" ht="35.25" customHeight="1"/>
    <row r="181" ht="35.25" customHeight="1"/>
    <row r="182" ht="35.25" customHeight="1"/>
    <row r="183" ht="35.25" customHeight="1"/>
    <row r="184" ht="35.25" customHeight="1"/>
    <row r="185" ht="35.25" customHeight="1"/>
    <row r="186" ht="35.25" customHeight="1"/>
    <row r="187" ht="35.25" customHeight="1"/>
    <row r="188" ht="35.25" customHeight="1"/>
    <row r="189" ht="35.25" customHeight="1"/>
    <row r="190" ht="35.25" customHeight="1"/>
    <row r="191" ht="35.25" customHeight="1"/>
    <row r="192" ht="35.25" customHeight="1"/>
    <row r="193" ht="35.25" customHeight="1"/>
    <row r="194" ht="35.25" customHeight="1"/>
    <row r="195" ht="17.25" customHeight="1"/>
    <row r="196" ht="17.25" customHeight="1"/>
    <row r="200" ht="14.25" customHeight="1"/>
    <row r="209" ht="42.75" customHeight="1"/>
    <row r="210" ht="15" customHeight="1"/>
    <row r="211" ht="45.7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7.25" customHeight="1"/>
    <row r="244" ht="17.25" customHeight="1"/>
    <row r="245" ht="17.25" customHeight="1"/>
    <row r="246" ht="17.25" customHeight="1"/>
    <row r="247" ht="17.25" customHeight="1"/>
    <row r="248" ht="17.25" customHeight="1"/>
    <row r="249" ht="17.25" customHeight="1"/>
    <row r="250" ht="17.25" customHeight="1"/>
    <row r="251" ht="17.25" customHeight="1"/>
    <row r="252" ht="17.25" customHeight="1"/>
    <row r="253" ht="17.25" customHeight="1"/>
    <row r="254" ht="17.25" customHeight="1"/>
    <row r="255" ht="17.25" customHeight="1"/>
    <row r="256" ht="17.25" customHeight="1"/>
    <row r="257" ht="17.25" customHeight="1"/>
    <row r="258" ht="17.25" customHeight="1"/>
    <row r="259" ht="17.25" customHeight="1"/>
    <row r="260" ht="17.25" customHeight="1"/>
    <row r="261" ht="17.25" customHeight="1"/>
    <row r="262" ht="17.25" customHeight="1"/>
    <row r="263" ht="17.25" customHeight="1"/>
    <row r="264" ht="17.25" customHeight="1"/>
    <row r="265" ht="17.25" customHeight="1"/>
    <row r="266" ht="17.25" customHeight="1"/>
    <row r="267" ht="17.25" customHeight="1"/>
    <row r="268" ht="17.25" customHeight="1"/>
    <row r="269" ht="17.25" customHeight="1"/>
    <row r="270" ht="17.25" customHeight="1"/>
    <row r="271" ht="17.25" customHeight="1"/>
    <row r="272" ht="17.25" customHeight="1"/>
    <row r="273" ht="17.25" customHeight="1"/>
    <row r="274" ht="17.25" customHeight="1"/>
    <row r="275" ht="17.25" customHeight="1"/>
    <row r="276" ht="17.25" customHeight="1"/>
    <row r="277" ht="17.25" customHeight="1"/>
    <row r="278" ht="17.25" customHeight="1"/>
    <row r="279" ht="17.25" customHeight="1"/>
    <row r="280" ht="17.25" customHeight="1"/>
    <row r="281" ht="17.25" customHeight="1"/>
    <row r="282" ht="17.25" customHeight="1"/>
    <row r="283" ht="17.25" customHeight="1"/>
    <row r="284" ht="17.25" customHeight="1"/>
    <row r="285" ht="17.25" customHeight="1"/>
    <row r="286" ht="17.25" customHeight="1"/>
    <row r="287" ht="17.25" customHeight="1"/>
    <row r="288" ht="17.25" customHeight="1"/>
    <row r="289" ht="17.25" customHeight="1"/>
    <row r="290" ht="17.25" customHeight="1"/>
    <row r="291" ht="17.25" customHeight="1"/>
    <row r="292" ht="17.25" customHeight="1"/>
    <row r="293" ht="17.25" customHeight="1"/>
    <row r="294" ht="17.25" customHeight="1"/>
    <row r="295" ht="17.25" customHeight="1"/>
    <row r="296" ht="17.25" customHeight="1"/>
    <row r="297" ht="17.25" customHeight="1"/>
    <row r="298" ht="17.25" customHeight="1"/>
  </sheetData>
  <protectedRanges>
    <protectedRange sqref="G127 G138:G139 G146:G187" name="Range6"/>
    <protectedRange sqref="H199:H210 H212:H284 H127 H138:H139 H146:H185" name="Range3"/>
    <protectedRange sqref="H187" name="Range15_1"/>
    <protectedRange sqref="S127 U127" name="Range1_5_2_1"/>
    <protectedRange sqref="V127" name="Range1_5_2_1_1"/>
    <protectedRange sqref="C127" name="Range1_1_6"/>
    <protectedRange sqref="AJ127 W127:X127" name="Range1_5_2_1_1_1"/>
  </protectedRanges>
  <phoneticPr fontId="82" type="noConversion"/>
  <pageMargins left="0.7" right="0.7" top="0.75" bottom="0.75" header="0.3" footer="0.3"/>
  <pageSetup paperSize="9" orientation="portrait" r:id="rId1"/>
  <headerFooter>
    <oddFooter>&amp;C&amp;"Calibri"&amp;11&amp;K000000&amp;10&amp;K663300Classification: &amp;K000000Public   عام_x000D_&amp;1#&amp;"Calibri"&amp;10&amp;K000000Internal - داخلي</oddFooter>
    <evenFooter>&amp;C&amp;10&amp;K663300Classification: &amp;K000000Public   عام</evenFooter>
    <firstFooter>&amp;C&amp;10&amp;K663300Classification: &amp;K000000Public   عام</first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244A74D30CCD44A164458D819119C5" ma:contentTypeVersion="1" ma:contentTypeDescription="Create a new document." ma:contentTypeScope="" ma:versionID="84ef69ab22d8b57e2d2bcf9b0eee2295">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389B0A4-021D-4CC3-BE87-8A561616CC78}"/>
</file>

<file path=customXml/itemProps2.xml><?xml version="1.0" encoding="utf-8"?>
<ds:datastoreItem xmlns:ds="http://schemas.openxmlformats.org/officeDocument/2006/customXml" ds:itemID="{842335AB-2470-49C8-8165-8FD472657FDA}">
  <ds:schemaRefs>
    <ds:schemaRef ds:uri="http://schemas.microsoft.com/sharepoint/v3/contenttype/forms"/>
  </ds:schemaRefs>
</ds:datastoreItem>
</file>

<file path=customXml/itemProps3.xml><?xml version="1.0" encoding="utf-8"?>
<ds:datastoreItem xmlns:ds="http://schemas.openxmlformats.org/officeDocument/2006/customXml" ds:itemID="{723335F8-69B7-440D-A831-FAA62C00A84A}">
  <ds:schemaRefs>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580b2b45-27d1-4d7b-b3d0-9b26fdc6feb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الجهات التي تشرف عليها الهيئة</vt:lpstr>
      <vt:lpstr> القوى العاملة مؤسسات السوق</vt:lpstr>
      <vt:lpstr>القوى العاملة وكالات التصنيف  </vt:lpstr>
      <vt:lpstr>القوى العاملة البنية الأساسية</vt:lpstr>
      <vt:lpstr> القوى العاملة التقنية المالية</vt:lpstr>
      <vt:lpstr> الكفاية المالية مؤسسات السوق</vt:lpstr>
      <vt:lpstr> قيم التداولات المحلية</vt:lpstr>
      <vt:lpstr> قيم التداولات المحلية والأجنبي</vt:lpstr>
      <vt:lpstr>حجم الأصول المدارة</vt:lpstr>
      <vt:lpstr>معدل الشكاوي ضد المؤسسات</vt:lpstr>
      <vt:lpstr>نسبة الشكاوى المعالجة</vt:lpstr>
      <vt:lpstr>نسبة الشكاوى المصعدة</vt:lpstr>
      <vt:lpstr>متوسط مدة اغلاق الشكاوى</vt:lpstr>
      <vt:lpstr>معدل توفر خدمة الوساطة </vt:lpstr>
      <vt:lpstr> عدد صناديق مؤسسات نشاط الادارة</vt:lpstr>
      <vt:lpstr>حجم الأصول تحت نشاط الحفظ</vt:lpstr>
      <vt:lpstr>طلب تصريح تجربةالتقنية المالية </vt:lpstr>
      <vt:lpstr>' القوى العاملة التقنية المالية'!Print_Area</vt:lpstr>
      <vt:lpstr>' القوى العاملة مؤسسات السوق'!Print_Area</vt:lpstr>
      <vt:lpstr>'القوى العاملة وكالات التصنيف  '!Print_Area</vt:lpstr>
    </vt:vector>
  </TitlesOfParts>
  <Company>CMA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Razan Hassan Al-Zuhair</dc:creator>
  <cp:lastModifiedBy>Alanoud Hamad Alsheikh</cp:lastModifiedBy>
  <dcterms:created xsi:type="dcterms:W3CDTF">2015-12-24T06:24:30Z</dcterms:created>
  <dcterms:modified xsi:type="dcterms:W3CDTF">2025-12-01T12:55:10Z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defdc546-0ad7-43fe-af30-79a84a273fe5</vt:lpwstr>
  </property>
  <property fmtid="{D5CDD505-2E9C-101B-9397-08002B2CF9AE}" pid="3" name="SecondaryClassification">
    <vt:lpwstr>CMA-Internal</vt:lpwstr>
  </property>
  <property fmtid="{D5CDD505-2E9C-101B-9397-08002B2CF9AE}" pid="4" name="ContentTypeId">
    <vt:lpwstr>0x01010049244A74D30CCD44A164458D819119C5</vt:lpwstr>
  </property>
  <property fmtid="{D5CDD505-2E9C-101B-9397-08002B2CF9AE}" pid="5" name="MSIP_Label_eb3112aa-d19c-4cb5-800f-a8704190099d_Enabled">
    <vt:lpwstr>true</vt:lpwstr>
  </property>
  <property fmtid="{D5CDD505-2E9C-101B-9397-08002B2CF9AE}" pid="6" name="MSIP_Label_eb3112aa-d19c-4cb5-800f-a8704190099d_SetDate">
    <vt:lpwstr>2025-12-01T12:55:10Z</vt:lpwstr>
  </property>
  <property fmtid="{D5CDD505-2E9C-101B-9397-08002B2CF9AE}" pid="7" name="MSIP_Label_eb3112aa-d19c-4cb5-800f-a8704190099d_Method">
    <vt:lpwstr>Standard</vt:lpwstr>
  </property>
  <property fmtid="{D5CDD505-2E9C-101B-9397-08002B2CF9AE}" pid="8" name="MSIP_Label_eb3112aa-d19c-4cb5-800f-a8704190099d_Name">
    <vt:lpwstr>Internal</vt:lpwstr>
  </property>
  <property fmtid="{D5CDD505-2E9C-101B-9397-08002B2CF9AE}" pid="9" name="MSIP_Label_eb3112aa-d19c-4cb5-800f-a8704190099d_SiteId">
    <vt:lpwstr>11de2977-0a03-4820-960b-4b8eaac94794</vt:lpwstr>
  </property>
  <property fmtid="{D5CDD505-2E9C-101B-9397-08002B2CF9AE}" pid="10" name="MSIP_Label_eb3112aa-d19c-4cb5-800f-a8704190099d_ActionId">
    <vt:lpwstr>908dbb3f-6415-4e12-8060-5ce94b7b19e5</vt:lpwstr>
  </property>
  <property fmtid="{D5CDD505-2E9C-101B-9397-08002B2CF9AE}" pid="11" name="MSIP_Label_eb3112aa-d19c-4cb5-800f-a8704190099d_ContentBits">
    <vt:lpwstr>2</vt:lpwstr>
  </property>
</Properties>
</file>